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Sitio 1" sheetId="1" r:id="rId1"/>
    <sheet name="Sitio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<sst xmlns="http://schemas.openxmlformats.org/spreadsheetml/2006/main" count="76" uniqueCount="35">
  <si>
    <t>AT en m.</t>
  </si>
  <si>
    <t xml:space="preserve">clon </t>
  </si>
  <si>
    <t>edad</t>
  </si>
  <si>
    <t>planta n.</t>
  </si>
  <si>
    <t>AB m2/planta</t>
  </si>
  <si>
    <t>AB m2/ha</t>
  </si>
  <si>
    <t>DAP cm</t>
  </si>
  <si>
    <t>dist filas (m):</t>
  </si>
  <si>
    <t>dist hileras(m):</t>
  </si>
  <si>
    <t>área planta (ha):</t>
  </si>
  <si>
    <t>Vol útil (m3/arbol)</t>
  </si>
  <si>
    <t>V util (m3/ha)</t>
  </si>
  <si>
    <t>ct12</t>
  </si>
  <si>
    <t>área 20 plantas (ha):</t>
  </si>
  <si>
    <t>DCM</t>
  </si>
  <si>
    <t>AB ind cm2</t>
  </si>
  <si>
    <t>AB ind. media cm2</t>
  </si>
  <si>
    <t>plantas /ha</t>
  </si>
  <si>
    <t>IDR actual</t>
  </si>
  <si>
    <t>plantas por parcela</t>
  </si>
  <si>
    <t>plantas por ha</t>
  </si>
  <si>
    <t>IDR post raleo</t>
  </si>
  <si>
    <t>Int. Raleo %</t>
  </si>
  <si>
    <t>AMD(m)</t>
  </si>
  <si>
    <t>SIMULACIÓN RALEO (elimine los datos completos de los árboles a ralear)</t>
  </si>
  <si>
    <t>DCM (post raleo)</t>
  </si>
  <si>
    <t>RODAL DE EJERCITACIÓN - PREGUNTA 1 - SEGUNDO PARCIAL</t>
  </si>
  <si>
    <t>RODAL DE EJERCITACIÓN</t>
  </si>
  <si>
    <t>Sitio 1</t>
  </si>
  <si>
    <t>altura total (m)</t>
  </si>
  <si>
    <t>Diám. cuadrático medio</t>
  </si>
  <si>
    <t>Alt. media dominante</t>
  </si>
  <si>
    <t>azul =  incremento corriente anual en área basal individual</t>
  </si>
  <si>
    <t>fucsia = incremento medio anual en área basal individual</t>
  </si>
  <si>
    <t>Sitio 2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</si>
</sst>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0"/>
    <numFmt numFmtId="187" formatCode="0.0"/>
    <numFmt numFmtId="188" formatCode="0.0000000000"/>
    <numFmt numFmtId="189" formatCode="0.0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2C0A]dddd\,\ dd&quot; de &quot;mmmm&quot; de &quot;yyyy"/>
    <numFmt numFmtId="196" formatCode="[$-2C0A]hh:mm:ss\ AM/PM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186" fontId="0" fillId="4" borderId="0" xfId="0" applyNumberFormat="1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187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187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87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87" fontId="0" fillId="5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3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525"/>
          <c:w val="0.967"/>
          <c:h val="0.7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'[1]Gráfico IPA IMA'!$U$11</c:f>
              <c:strCache>
                <c:ptCount val="1"/>
                <c:pt idx="0">
                  <c:v>IP AB (cm2)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'[1]Gráfico IPA IMA'!$A$12:$A$22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'[1]Gráfico IPA IMA'!$U$12:$U$22</c:f>
              <c:numCache>
                <c:ptCount val="11"/>
                <c:pt idx="0">
                  <c:v>0.07115785900197223</c:v>
                </c:pt>
                <c:pt idx="1">
                  <c:v>1.2480094626109963</c:v>
                </c:pt>
                <c:pt idx="2">
                  <c:v>6.788787731061185</c:v>
                </c:pt>
                <c:pt idx="3">
                  <c:v>20.241827318802606</c:v>
                </c:pt>
                <c:pt idx="4">
                  <c:v>37.80876913465107</c:v>
                </c:pt>
                <c:pt idx="5">
                  <c:v>57.346566325182366</c:v>
                </c:pt>
                <c:pt idx="6">
                  <c:v>71.07539219481549</c:v>
                </c:pt>
                <c:pt idx="7">
                  <c:v>68.38399291007778</c:v>
                </c:pt>
                <c:pt idx="8">
                  <c:v>58.207805676830105</c:v>
                </c:pt>
                <c:pt idx="9">
                  <c:v>55.51250453401667</c:v>
                </c:pt>
                <c:pt idx="10">
                  <c:v>46.777057974890624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'[1]Gráfico IPA IMA'!$V$11</c:f>
              <c:strCache>
                <c:ptCount val="1"/>
                <c:pt idx="0">
                  <c:v>IM AB (cm2)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'[1]Gráfico IPA IMA'!$A$12:$A$22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'[1]Gráfico IPA IMA'!$V$12:$V$22</c:f>
              <c:numCache>
                <c:ptCount val="11"/>
                <c:pt idx="0">
                  <c:v>0.07115785900197223</c:v>
                </c:pt>
                <c:pt idx="1">
                  <c:v>0.6595836608064842</c:v>
                </c:pt>
                <c:pt idx="2">
                  <c:v>2.7026516842247177</c:v>
                </c:pt>
                <c:pt idx="3">
                  <c:v>7.08744559286919</c:v>
                </c:pt>
                <c:pt idx="4">
                  <c:v>13.231710301225567</c:v>
                </c:pt>
                <c:pt idx="5">
                  <c:v>20.584186305218367</c:v>
                </c:pt>
                <c:pt idx="6">
                  <c:v>27.797215718017956</c:v>
                </c:pt>
                <c:pt idx="7">
                  <c:v>32.870562867025434</c:v>
                </c:pt>
                <c:pt idx="8">
                  <c:v>35.68581206811484</c:v>
                </c:pt>
                <c:pt idx="9">
                  <c:v>37.668481314705026</c:v>
                </c:pt>
                <c:pt idx="10">
                  <c:v>38.49653373835826</c:v>
                </c:pt>
              </c:numCache>
            </c:numRef>
          </c:yVal>
          <c:smooth val="1"/>
        </c:ser>
        <c:axId val="59710188"/>
        <c:axId val="520781"/>
      </c:scatterChart>
      <c:val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81"/>
        <c:crosses val="autoZero"/>
        <c:crossBetween val="midCat"/>
        <c:dispUnits/>
        <c:majorUnit val="1"/>
      </c:valAx>
      <c:valAx>
        <c:axId val="520781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4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4"/>
          <c:w val="0.96775"/>
          <c:h val="0.72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'[1]Gráfico IPA IMA'!$U$11</c:f>
              <c:strCache>
                <c:ptCount val="1"/>
                <c:pt idx="0">
                  <c:v>IP AB (cm2)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'[1]Gráfico IPA IMA'!$A$12:$A$22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'[1]Gráfico IPA IMA'!$AB$12:$AB$22</c:f>
              <c:numCache>
                <c:ptCount val="11"/>
                <c:pt idx="0">
                  <c:v>0.07115785900197223</c:v>
                </c:pt>
                <c:pt idx="1">
                  <c:v>1.2643457444096637</c:v>
                </c:pt>
                <c:pt idx="2">
                  <c:v>8.203333805637138</c:v>
                </c:pt>
                <c:pt idx="3">
                  <c:v>20.71032988963979</c:v>
                </c:pt>
                <c:pt idx="4">
                  <c:v>41.17124716771478</c:v>
                </c:pt>
                <c:pt idx="5">
                  <c:v>53.15067402660375</c:v>
                </c:pt>
                <c:pt idx="6">
                  <c:v>74.38523284296826</c:v>
                </c:pt>
                <c:pt idx="7">
                  <c:v>65.04392699900478</c:v>
                </c:pt>
                <c:pt idx="8">
                  <c:v>71.04096033933212</c:v>
                </c:pt>
                <c:pt idx="9">
                  <c:v>53.290820474880434</c:v>
                </c:pt>
                <c:pt idx="10">
                  <c:v>53.488621431535705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'[1]Gráfico IPA IMA'!$V$11</c:f>
              <c:strCache>
                <c:ptCount val="1"/>
                <c:pt idx="0">
                  <c:v>IM AB (cm2)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'[1]Gráfico IPA IMA'!$A$12:$A$21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'[1]Gráfico IPA IMA'!$AC$12:$AC$22</c:f>
              <c:numCache>
                <c:ptCount val="11"/>
                <c:pt idx="0">
                  <c:v>0.07115785900197223</c:v>
                </c:pt>
                <c:pt idx="1">
                  <c:v>0.6677518017058179</c:v>
                </c:pt>
                <c:pt idx="2">
                  <c:v>3.1796124696829247</c:v>
                </c:pt>
                <c:pt idx="3">
                  <c:v>7.562291824672141</c:v>
                </c:pt>
                <c:pt idx="4">
                  <c:v>14.284082893280669</c:v>
                </c:pt>
                <c:pt idx="5">
                  <c:v>20.761848082167848</c:v>
                </c:pt>
                <c:pt idx="6">
                  <c:v>28.42233161942505</c:v>
                </c:pt>
                <c:pt idx="7">
                  <c:v>33.00003104187252</c:v>
                </c:pt>
                <c:pt idx="8">
                  <c:v>37.22680096381247</c:v>
                </c:pt>
                <c:pt idx="9">
                  <c:v>38.83320291491927</c:v>
                </c:pt>
                <c:pt idx="10">
                  <c:v>40.16551368915713</c:v>
                </c:pt>
              </c:numCache>
            </c:numRef>
          </c:yVal>
          <c:smooth val="1"/>
        </c:ser>
        <c:axId val="4687030"/>
        <c:axId val="42183271"/>
      </c:scatterChart>
      <c:valAx>
        <c:axId val="46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 val="autoZero"/>
        <c:crossBetween val="midCat"/>
        <c:dispUnits/>
        <c:majorUnit val="1"/>
      </c:valAx>
      <c:valAx>
        <c:axId val="42183271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1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675"/>
          <c:w val="0.959"/>
          <c:h val="0.71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'[1]Gráfico IPA IMA'!$G$11</c:f>
              <c:strCache>
                <c:ptCount val="1"/>
                <c:pt idx="0">
                  <c:v>IP AB (cm2)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'[1]Gráfico IPA IMA'!$A$12:$A$22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'[1]Gráfico IPA IMA'!$G$12:$G$22</c:f>
              <c:numCache>
                <c:ptCount val="11"/>
                <c:pt idx="0">
                  <c:v>0</c:v>
                </c:pt>
                <c:pt idx="1">
                  <c:v>0.4839819832395926</c:v>
                </c:pt>
                <c:pt idx="2">
                  <c:v>5.216152001767612</c:v>
                </c:pt>
                <c:pt idx="3">
                  <c:v>12.584426132737523</c:v>
                </c:pt>
                <c:pt idx="4">
                  <c:v>33.18181576648077</c:v>
                </c:pt>
                <c:pt idx="5">
                  <c:v>43.61864523423351</c:v>
                </c:pt>
                <c:pt idx="6">
                  <c:v>56.85832826929531</c:v>
                </c:pt>
                <c:pt idx="7">
                  <c:v>59.83866925516165</c:v>
                </c:pt>
                <c:pt idx="8">
                  <c:v>57.45657547513318</c:v>
                </c:pt>
                <c:pt idx="9">
                  <c:v>48.101691667720786</c:v>
                </c:pt>
                <c:pt idx="10">
                  <c:v>68.58543497261854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'[1]Gráfico IPA IMA'!$H$11</c:f>
              <c:strCache>
                <c:ptCount val="1"/>
                <c:pt idx="0">
                  <c:v>IM AB (cm2)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'[1]Gráfico IPA IMA'!$A$12:$A$22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'[1]Gráfico IPA IMA'!$H$12:$H$22</c:f>
              <c:numCache>
                <c:ptCount val="11"/>
                <c:pt idx="0">
                  <c:v>0</c:v>
                </c:pt>
                <c:pt idx="1">
                  <c:v>0.2419909916197963</c:v>
                </c:pt>
                <c:pt idx="2">
                  <c:v>1.9000446616690683</c:v>
                </c:pt>
                <c:pt idx="3">
                  <c:v>4.571140029436182</c:v>
                </c:pt>
                <c:pt idx="4">
                  <c:v>10.2932751768451</c:v>
                </c:pt>
                <c:pt idx="5">
                  <c:v>15.847503519743169</c:v>
                </c:pt>
                <c:pt idx="6">
                  <c:v>21.706192769679188</c:v>
                </c:pt>
                <c:pt idx="7">
                  <c:v>26.472752330364496</c:v>
                </c:pt>
                <c:pt idx="8">
                  <c:v>29.915399346449906</c:v>
                </c:pt>
                <c:pt idx="9">
                  <c:v>31.734028578576993</c:v>
                </c:pt>
                <c:pt idx="10">
                  <c:v>35.08415643258077</c:v>
                </c:pt>
              </c:numCache>
            </c:numRef>
          </c:yVal>
          <c:smooth val="1"/>
        </c:ser>
        <c:axId val="44105120"/>
        <c:axId val="61401761"/>
      </c:scatterChart>
      <c:val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1761"/>
        <c:crosses val="autoZero"/>
        <c:crossBetween val="midCat"/>
        <c:dispUnits/>
        <c:majorUnit val="1"/>
      </c:valAx>
      <c:valAx>
        <c:axId val="61401761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2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525"/>
          <c:w val="0.96375"/>
          <c:h val="0.71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'[1]Gráfico IPA IMA'!$N$11</c:f>
              <c:strCache>
                <c:ptCount val="1"/>
                <c:pt idx="0">
                  <c:v>IP AB (cm2)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'[1]Gráfico IPA IMA'!$A$12:$A$22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'[1]Gráfico IPA IMA'!$N$12:$N$22</c:f>
              <c:numCache>
                <c:ptCount val="11"/>
                <c:pt idx="0">
                  <c:v>0.07115785900197223</c:v>
                </c:pt>
                <c:pt idx="1">
                  <c:v>0.9175673225284613</c:v>
                </c:pt>
                <c:pt idx="2">
                  <c:v>6.236222423999237</c:v>
                </c:pt>
                <c:pt idx="3">
                  <c:v>16.24051584440939</c:v>
                </c:pt>
                <c:pt idx="4">
                  <c:v>36.91423832565323</c:v>
                </c:pt>
                <c:pt idx="5">
                  <c:v>44.031836924811564</c:v>
                </c:pt>
                <c:pt idx="6">
                  <c:v>58.13210586024921</c:v>
                </c:pt>
                <c:pt idx="7">
                  <c:v>63.68934136181528</c:v>
                </c:pt>
                <c:pt idx="8">
                  <c:v>64.92708488503246</c:v>
                </c:pt>
                <c:pt idx="9">
                  <c:v>64.36468325137218</c:v>
                </c:pt>
                <c:pt idx="10">
                  <c:v>79.61523691214376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'[1]Gráfico IPA IMA'!$O$11</c:f>
              <c:strCache>
                <c:ptCount val="1"/>
                <c:pt idx="0">
                  <c:v>IM AB (cm2)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'[1]Gráfico IPA IMA'!$A$12:$A$22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'[1]Gráfico IPA IMA'!$O$12:$O$22</c:f>
              <c:numCache>
                <c:ptCount val="11"/>
                <c:pt idx="0">
                  <c:v>0.07115785900197223</c:v>
                </c:pt>
                <c:pt idx="1">
                  <c:v>0.49436259076521677</c:v>
                </c:pt>
                <c:pt idx="2">
                  <c:v>2.40831586850989</c:v>
                </c:pt>
                <c:pt idx="3">
                  <c:v>5.866365862484765</c:v>
                </c:pt>
                <c:pt idx="4">
                  <c:v>12.075940355118458</c:v>
                </c:pt>
                <c:pt idx="5">
                  <c:v>17.40192311673398</c:v>
                </c:pt>
                <c:pt idx="6">
                  <c:v>23.22052065152187</c:v>
                </c:pt>
                <c:pt idx="7">
                  <c:v>28.279123240308547</c:v>
                </c:pt>
                <c:pt idx="8">
                  <c:v>32.3511189786112</c:v>
                </c:pt>
                <c:pt idx="9">
                  <c:v>35.5524754058873</c:v>
                </c:pt>
                <c:pt idx="10">
                  <c:v>39.558180997365156</c:v>
                </c:pt>
              </c:numCache>
            </c:numRef>
          </c:yVal>
          <c:smooth val="1"/>
        </c:ser>
        <c:axId val="15744938"/>
        <c:axId val="7486715"/>
      </c:scatterChart>
      <c:val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6715"/>
        <c:crosses val="autoZero"/>
        <c:crossBetween val="midCat"/>
        <c:dispUnits/>
        <c:majorUnit val="1"/>
      </c:valAx>
      <c:valAx>
        <c:axId val="7486715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4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40</xdr:row>
      <xdr:rowOff>104775</xdr:rowOff>
    </xdr:from>
    <xdr:to>
      <xdr:col>15</xdr:col>
      <xdr:colOff>847725</xdr:colOff>
      <xdr:row>60</xdr:row>
      <xdr:rowOff>142875</xdr:rowOff>
    </xdr:to>
    <xdr:graphicFrame>
      <xdr:nvGraphicFramePr>
        <xdr:cNvPr id="1" name="Chart 4"/>
        <xdr:cNvGraphicFramePr/>
      </xdr:nvGraphicFramePr>
      <xdr:xfrm>
        <a:off x="8896350" y="6657975"/>
        <a:ext cx="5848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1047750</xdr:colOff>
      <xdr:row>40</xdr:row>
      <xdr:rowOff>104775</xdr:rowOff>
    </xdr:from>
    <xdr:to>
      <xdr:col>21</xdr:col>
      <xdr:colOff>1266825</xdr:colOff>
      <xdr:row>61</xdr:row>
      <xdr:rowOff>66675</xdr:rowOff>
    </xdr:to>
    <xdr:graphicFrame>
      <xdr:nvGraphicFramePr>
        <xdr:cNvPr id="2" name="Chart 5"/>
        <xdr:cNvGraphicFramePr/>
      </xdr:nvGraphicFramePr>
      <xdr:xfrm>
        <a:off x="14944725" y="6657975"/>
        <a:ext cx="60007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36</xdr:row>
      <xdr:rowOff>95250</xdr:rowOff>
    </xdr:from>
    <xdr:to>
      <xdr:col>14</xdr:col>
      <xdr:colOff>247650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6191250" y="6153150"/>
        <a:ext cx="4724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419100</xdr:colOff>
      <xdr:row>36</xdr:row>
      <xdr:rowOff>104775</xdr:rowOff>
    </xdr:from>
    <xdr:to>
      <xdr:col>21</xdr:col>
      <xdr:colOff>19050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11087100" y="6162675"/>
        <a:ext cx="53054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Docencia%20Silvicultura\CURSADA%202011\archivos%20para%20viaje%20Bragado%2031-5%20y%20%201-6-2011\Viaje%20Bragado%2025%20mayo%20muestras%20barren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IPA IMA"/>
    </sheetNames>
    <sheetDataSet>
      <sheetData sheetId="0">
        <row r="11">
          <cell r="G11" t="str">
            <v>IP AB (cm2)</v>
          </cell>
          <cell r="H11" t="str">
            <v>IM AB (cm2)</v>
          </cell>
          <cell r="N11" t="str">
            <v>IP AB (cm2)</v>
          </cell>
          <cell r="O11" t="str">
            <v>IM AB (cm2)</v>
          </cell>
          <cell r="U11" t="str">
            <v>IP AB (cm2)</v>
          </cell>
          <cell r="V11" t="str">
            <v>IM AB (cm2)</v>
          </cell>
        </row>
        <row r="12">
          <cell r="A12">
            <v>1</v>
          </cell>
          <cell r="G12">
            <v>0</v>
          </cell>
          <cell r="H12">
            <v>0</v>
          </cell>
          <cell r="N12">
            <v>0.07115785900197223</v>
          </cell>
          <cell r="O12">
            <v>0.07115785900197223</v>
          </cell>
          <cell r="U12">
            <v>0.07115785900197223</v>
          </cell>
          <cell r="V12">
            <v>0.07115785900197223</v>
          </cell>
          <cell r="AB12">
            <v>0.07115785900197223</v>
          </cell>
          <cell r="AC12">
            <v>0.07115785900197223</v>
          </cell>
        </row>
        <row r="13">
          <cell r="A13">
            <v>2</v>
          </cell>
          <cell r="G13">
            <v>0.4839819832395926</v>
          </cell>
          <cell r="H13">
            <v>0.2419909916197963</v>
          </cell>
          <cell r="N13">
            <v>0.9175673225284613</v>
          </cell>
          <cell r="O13">
            <v>0.49436259076521677</v>
          </cell>
          <cell r="U13">
            <v>1.2480094626109963</v>
          </cell>
          <cell r="V13">
            <v>0.6595836608064842</v>
          </cell>
          <cell r="AB13">
            <v>1.2643457444096637</v>
          </cell>
          <cell r="AC13">
            <v>0.6677518017058179</v>
          </cell>
        </row>
        <row r="14">
          <cell r="A14">
            <v>3</v>
          </cell>
          <cell r="G14">
            <v>5.216152001767612</v>
          </cell>
          <cell r="H14">
            <v>1.9000446616690683</v>
          </cell>
          <cell r="N14">
            <v>6.236222423999237</v>
          </cell>
          <cell r="O14">
            <v>2.40831586850989</v>
          </cell>
          <cell r="U14">
            <v>6.788787731061185</v>
          </cell>
          <cell r="V14">
            <v>2.7026516842247177</v>
          </cell>
          <cell r="AB14">
            <v>8.203333805637138</v>
          </cell>
          <cell r="AC14">
            <v>3.1796124696829247</v>
          </cell>
        </row>
        <row r="15">
          <cell r="A15">
            <v>4</v>
          </cell>
          <cell r="G15">
            <v>12.584426132737523</v>
          </cell>
          <cell r="H15">
            <v>4.571140029436182</v>
          </cell>
          <cell r="N15">
            <v>16.24051584440939</v>
          </cell>
          <cell r="O15">
            <v>5.866365862484765</v>
          </cell>
          <cell r="U15">
            <v>20.241827318802606</v>
          </cell>
          <cell r="V15">
            <v>7.08744559286919</v>
          </cell>
          <cell r="AB15">
            <v>20.71032988963979</v>
          </cell>
          <cell r="AC15">
            <v>7.562291824672141</v>
          </cell>
        </row>
        <row r="16">
          <cell r="A16">
            <v>5</v>
          </cell>
          <cell r="G16">
            <v>33.18181576648077</v>
          </cell>
          <cell r="H16">
            <v>10.2932751768451</v>
          </cell>
          <cell r="N16">
            <v>36.91423832565323</v>
          </cell>
          <cell r="O16">
            <v>12.075940355118458</v>
          </cell>
          <cell r="U16">
            <v>37.80876913465107</v>
          </cell>
          <cell r="V16">
            <v>13.231710301225567</v>
          </cell>
          <cell r="AB16">
            <v>41.17124716771478</v>
          </cell>
          <cell r="AC16">
            <v>14.284082893280669</v>
          </cell>
        </row>
        <row r="17">
          <cell r="A17">
            <v>6</v>
          </cell>
          <cell r="G17">
            <v>43.61864523423351</v>
          </cell>
          <cell r="H17">
            <v>15.847503519743169</v>
          </cell>
          <cell r="N17">
            <v>44.031836924811564</v>
          </cell>
          <cell r="O17">
            <v>17.40192311673398</v>
          </cell>
          <cell r="U17">
            <v>57.346566325182366</v>
          </cell>
          <cell r="V17">
            <v>20.584186305218367</v>
          </cell>
          <cell r="AB17">
            <v>53.15067402660375</v>
          </cell>
          <cell r="AC17">
            <v>20.761848082167848</v>
          </cell>
        </row>
        <row r="18">
          <cell r="A18">
            <v>7</v>
          </cell>
          <cell r="G18">
            <v>56.85832826929531</v>
          </cell>
          <cell r="H18">
            <v>21.706192769679188</v>
          </cell>
          <cell r="N18">
            <v>58.13210586024921</v>
          </cell>
          <cell r="O18">
            <v>23.22052065152187</v>
          </cell>
          <cell r="U18">
            <v>71.07539219481549</v>
          </cell>
          <cell r="V18">
            <v>27.797215718017956</v>
          </cell>
          <cell r="AB18">
            <v>74.38523284296826</v>
          </cell>
          <cell r="AC18">
            <v>28.42233161942505</v>
          </cell>
        </row>
        <row r="19">
          <cell r="A19">
            <v>8</v>
          </cell>
          <cell r="G19">
            <v>59.83866925516165</v>
          </cell>
          <cell r="H19">
            <v>26.472752330364496</v>
          </cell>
          <cell r="N19">
            <v>63.68934136181528</v>
          </cell>
          <cell r="O19">
            <v>28.279123240308547</v>
          </cell>
          <cell r="U19">
            <v>68.38399291007778</v>
          </cell>
          <cell r="V19">
            <v>32.870562867025434</v>
          </cell>
          <cell r="AB19">
            <v>65.04392699900478</v>
          </cell>
          <cell r="AC19">
            <v>33.00003104187252</v>
          </cell>
        </row>
        <row r="20">
          <cell r="A20">
            <v>9</v>
          </cell>
          <cell r="G20">
            <v>57.45657547513318</v>
          </cell>
          <cell r="H20">
            <v>29.915399346449906</v>
          </cell>
          <cell r="N20">
            <v>64.92708488503246</v>
          </cell>
          <cell r="O20">
            <v>32.3511189786112</v>
          </cell>
          <cell r="U20">
            <v>58.207805676830105</v>
          </cell>
          <cell r="V20">
            <v>35.68581206811484</v>
          </cell>
          <cell r="AB20">
            <v>71.04096033933212</v>
          </cell>
          <cell r="AC20">
            <v>37.22680096381247</v>
          </cell>
        </row>
        <row r="21">
          <cell r="A21">
            <v>10</v>
          </cell>
          <cell r="G21">
            <v>48.101691667720786</v>
          </cell>
          <cell r="H21">
            <v>31.734028578576993</v>
          </cell>
          <cell r="N21">
            <v>64.36468325137218</v>
          </cell>
          <cell r="O21">
            <v>35.5524754058873</v>
          </cell>
          <cell r="U21">
            <v>55.51250453401667</v>
          </cell>
          <cell r="V21">
            <v>37.668481314705026</v>
          </cell>
          <cell r="AB21">
            <v>53.290820474880434</v>
          </cell>
          <cell r="AC21">
            <v>38.83320291491927</v>
          </cell>
        </row>
        <row r="22">
          <cell r="A22">
            <v>11</v>
          </cell>
          <cell r="G22">
            <v>68.58543497261854</v>
          </cell>
          <cell r="H22">
            <v>35.08415643258077</v>
          </cell>
          <cell r="N22">
            <v>79.61523691214376</v>
          </cell>
          <cell r="O22">
            <v>39.558180997365156</v>
          </cell>
          <cell r="U22">
            <v>46.777057974890624</v>
          </cell>
          <cell r="V22">
            <v>38.49653373835826</v>
          </cell>
          <cell r="AB22">
            <v>53.488621431535705</v>
          </cell>
          <cell r="AC22">
            <v>40.16551368915713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workbookViewId="0" topLeftCell="A1">
      <selection activeCell="M63" sqref="M63:M64"/>
    </sheetView>
  </sheetViews>
  <sheetFormatPr defaultColWidth="11.421875" defaultRowHeight="12.75"/>
  <cols>
    <col min="1" max="1" width="12.00390625" style="0" customWidth="1"/>
    <col min="2" max="2" width="13.00390625" style="0" customWidth="1"/>
    <col min="3" max="5" width="9.00390625" style="0" customWidth="1"/>
    <col min="6" max="6" width="15.00390625" style="0" customWidth="1"/>
    <col min="7" max="7" width="17.57421875" style="0" customWidth="1"/>
    <col min="8" max="8" width="12.7109375" style="0" customWidth="1"/>
    <col min="9" max="9" width="15.00390625" style="0" customWidth="1"/>
    <col min="10" max="10" width="14.00390625" style="0" customWidth="1"/>
    <col min="11" max="11" width="18.00390625" style="0" customWidth="1"/>
    <col min="12" max="12" width="15.57421875" style="0" customWidth="1"/>
    <col min="13" max="13" width="22.7109375" style="0" customWidth="1"/>
    <col min="14" max="14" width="9.00390625" style="0" customWidth="1"/>
    <col min="15" max="15" width="16.8515625" style="0" customWidth="1"/>
    <col min="16" max="16" width="18.57421875" style="0" customWidth="1"/>
    <col min="17" max="17" width="21.8515625" style="6" customWidth="1"/>
    <col min="18" max="18" width="14.7109375" style="0" customWidth="1"/>
    <col min="19" max="19" width="9.00390625" style="0" customWidth="1"/>
    <col min="20" max="20" width="8.8515625" style="0" customWidth="1"/>
    <col min="21" max="21" width="13.7109375" style="0" customWidth="1"/>
    <col min="22" max="22" width="19.421875" style="0" customWidth="1"/>
    <col min="23" max="23" width="14.8515625" style="0" customWidth="1"/>
    <col min="24" max="24" width="17.00390625" style="0" customWidth="1"/>
    <col min="25" max="25" width="13.00390625" style="0" customWidth="1"/>
    <col min="26" max="16384" width="9.00390625" style="0" customWidth="1"/>
  </cols>
  <sheetData>
    <row r="1" spans="1:3" ht="12.75" customHeight="1">
      <c r="A1" s="12" t="s">
        <v>26</v>
      </c>
      <c r="B1" s="12"/>
      <c r="C1" s="12"/>
    </row>
    <row r="2" spans="1:3" ht="12.75" customHeight="1">
      <c r="A2" s="12"/>
      <c r="B2" s="12"/>
      <c r="C2" s="12"/>
    </row>
    <row r="3" ht="12.75" customHeight="1">
      <c r="J3" s="12"/>
    </row>
    <row r="4" ht="12.75" customHeight="1">
      <c r="J4" s="12"/>
    </row>
    <row r="5" spans="1:10" ht="12.75" customHeight="1">
      <c r="A5" s="37"/>
      <c r="B5" s="37"/>
      <c r="C5" s="37"/>
      <c r="J5" s="12"/>
    </row>
    <row r="6" ht="1.5" customHeight="1">
      <c r="J6" s="12"/>
    </row>
    <row r="7" spans="1:10" ht="30" customHeight="1">
      <c r="A7" s="41" t="s">
        <v>28</v>
      </c>
      <c r="C7" s="37"/>
      <c r="J7" s="12"/>
    </row>
    <row r="8" spans="1:10" ht="12.75" customHeight="1">
      <c r="A8" s="12"/>
      <c r="J8" s="12"/>
    </row>
    <row r="9" spans="1:22" ht="12.75" customHeight="1">
      <c r="A9" s="12" t="s">
        <v>7</v>
      </c>
      <c r="C9" s="13">
        <v>3.5</v>
      </c>
      <c r="E9" t="s">
        <v>9</v>
      </c>
      <c r="G9" s="14">
        <f>(C9*C10)/10000</f>
        <v>0.00098</v>
      </c>
      <c r="O9" t="s">
        <v>20</v>
      </c>
      <c r="P9">
        <f>P10/G10</f>
        <v>1020.4081632653061</v>
      </c>
      <c r="U9" t="s">
        <v>20</v>
      </c>
      <c r="V9">
        <f>V10/G10</f>
        <v>1020.4081632653061</v>
      </c>
    </row>
    <row r="10" spans="1:22" ht="12.75" customHeight="1">
      <c r="A10" s="12" t="s">
        <v>8</v>
      </c>
      <c r="C10" s="13">
        <v>2.8</v>
      </c>
      <c r="E10" t="s">
        <v>13</v>
      </c>
      <c r="G10" s="11">
        <f>G9*20</f>
        <v>0.0196</v>
      </c>
      <c r="I10" t="s">
        <v>17</v>
      </c>
      <c r="J10">
        <f>10000/(C9*C10)</f>
        <v>1020.4081632653063</v>
      </c>
      <c r="O10" t="s">
        <v>19</v>
      </c>
      <c r="P10" s="6">
        <f>COUNT(I14:I33)</f>
        <v>20</v>
      </c>
      <c r="U10" t="s">
        <v>19</v>
      </c>
      <c r="V10" s="6">
        <f>COUNT(U14:U33)</f>
        <v>20</v>
      </c>
    </row>
    <row r="11" spans="1:23" ht="12.75" customHeight="1">
      <c r="A11" s="12"/>
      <c r="S11" s="27" t="s">
        <v>24</v>
      </c>
      <c r="T11" s="28"/>
      <c r="U11" s="28"/>
      <c r="V11" s="28"/>
      <c r="W11" s="28"/>
    </row>
    <row r="12" spans="1:25" ht="12.75" customHeight="1">
      <c r="A12" s="1" t="s">
        <v>1</v>
      </c>
      <c r="B12" s="1" t="s">
        <v>2</v>
      </c>
      <c r="C12" s="1" t="s">
        <v>3</v>
      </c>
      <c r="D12" s="1"/>
      <c r="E12" s="1"/>
      <c r="F12" s="1"/>
      <c r="G12" s="1" t="s">
        <v>29</v>
      </c>
      <c r="H12" s="1" t="s">
        <v>6</v>
      </c>
      <c r="I12" s="1" t="s">
        <v>4</v>
      </c>
      <c r="J12" s="15" t="s">
        <v>5</v>
      </c>
      <c r="K12" s="9" t="s">
        <v>10</v>
      </c>
      <c r="L12" s="10" t="s">
        <v>11</v>
      </c>
      <c r="M12" s="23" t="s">
        <v>31</v>
      </c>
      <c r="O12" s="18" t="s">
        <v>15</v>
      </c>
      <c r="P12" s="18" t="s">
        <v>16</v>
      </c>
      <c r="Q12" s="18" t="s">
        <v>30</v>
      </c>
      <c r="R12" s="25" t="s">
        <v>18</v>
      </c>
      <c r="S12" s="19" t="s">
        <v>3</v>
      </c>
      <c r="T12" s="20" t="s">
        <v>6</v>
      </c>
      <c r="U12" s="18" t="s">
        <v>15</v>
      </c>
      <c r="V12" s="18" t="s">
        <v>16</v>
      </c>
      <c r="W12" s="18" t="s">
        <v>25</v>
      </c>
      <c r="X12" s="25" t="s">
        <v>21</v>
      </c>
      <c r="Y12" s="22" t="s">
        <v>22</v>
      </c>
    </row>
    <row r="13" spans="1:25" ht="12.75" customHeight="1">
      <c r="A13" s="1" t="s">
        <v>12</v>
      </c>
      <c r="B13" s="1">
        <v>11</v>
      </c>
      <c r="C13" s="1"/>
      <c r="D13" s="1"/>
      <c r="E13" s="1"/>
      <c r="F13" s="1"/>
      <c r="G13" s="1"/>
      <c r="H13" s="1"/>
      <c r="I13" s="1"/>
      <c r="J13" s="17">
        <f>(SUM(I14:I38))/G10</f>
        <v>41.65624632171863</v>
      </c>
      <c r="K13" s="16"/>
      <c r="L13" s="17">
        <f>(SUM(K14:K38))/G10</f>
        <v>284.4947062109694</v>
      </c>
      <c r="M13" s="24">
        <f>AVERAGE(G14:G33)</f>
        <v>23.847056026616727</v>
      </c>
      <c r="P13" s="21">
        <f>AVERAGE(O14:O33)</f>
        <v>408.2312139528425</v>
      </c>
      <c r="Q13" s="6">
        <f>SQRT(P13/(3.14159265358979/4))</f>
        <v>22.79859918942391</v>
      </c>
      <c r="R13" s="26">
        <f>P9*((Q13/25)^1.605)</f>
        <v>880.0813398790018</v>
      </c>
      <c r="S13" s="1"/>
      <c r="T13" s="6"/>
      <c r="U13" s="6"/>
      <c r="V13" s="21">
        <f>AVERAGE(U14:U33)</f>
        <v>408.2312139528425</v>
      </c>
      <c r="W13">
        <f>SQRT(V13/(3.14159265358979/4))</f>
        <v>22.79859918942391</v>
      </c>
      <c r="X13" s="26">
        <f>V9*((W13/25)^1.605)</f>
        <v>880.0813398790018</v>
      </c>
      <c r="Y13" s="6">
        <f>((20-V10)*100)/20</f>
        <v>0</v>
      </c>
    </row>
    <row r="14" spans="1:21" ht="12.75" customHeight="1">
      <c r="A14" s="2"/>
      <c r="B14" s="3"/>
      <c r="C14" s="3">
        <v>13</v>
      </c>
      <c r="D14" s="31"/>
      <c r="E14" s="31"/>
      <c r="F14" s="31"/>
      <c r="G14" s="3">
        <v>23.14737420049365</v>
      </c>
      <c r="H14" s="32">
        <v>29</v>
      </c>
      <c r="I14" s="4">
        <v>0.0660519855417254</v>
      </c>
      <c r="J14" s="6"/>
      <c r="K14" s="6">
        <v>0.415699506</v>
      </c>
      <c r="O14" s="33">
        <v>660.519855417254</v>
      </c>
      <c r="S14" s="3">
        <v>13</v>
      </c>
      <c r="T14" s="29">
        <v>29</v>
      </c>
      <c r="U14" s="30">
        <v>660.519855417254</v>
      </c>
    </row>
    <row r="15" spans="1:21" ht="12.75" customHeight="1">
      <c r="A15" s="5"/>
      <c r="B15" s="6"/>
      <c r="C15" s="6">
        <v>11</v>
      </c>
      <c r="D15" s="38"/>
      <c r="E15" s="38"/>
      <c r="F15" s="38"/>
      <c r="G15" s="6">
        <v>22.938726735844583</v>
      </c>
      <c r="H15" s="32">
        <v>27.9</v>
      </c>
      <c r="I15" s="4">
        <v>0.06113617843702075</v>
      </c>
      <c r="J15" s="6"/>
      <c r="K15" s="6">
        <v>0.38902577606</v>
      </c>
      <c r="O15" s="33">
        <v>611.3617843702077</v>
      </c>
      <c r="S15" s="6">
        <v>11</v>
      </c>
      <c r="T15" s="29">
        <v>27.9</v>
      </c>
      <c r="U15" s="30">
        <v>611.3617843702077</v>
      </c>
    </row>
    <row r="16" spans="1:21" ht="12.75" customHeight="1">
      <c r="A16" s="5"/>
      <c r="B16" s="6"/>
      <c r="C16" s="6">
        <v>17</v>
      </c>
      <c r="D16" s="38"/>
      <c r="E16" s="38"/>
      <c r="F16" s="38"/>
      <c r="G16" s="6"/>
      <c r="H16" s="31">
        <v>26.7</v>
      </c>
      <c r="I16" s="4">
        <v>0.055990249670440695</v>
      </c>
      <c r="J16" s="6"/>
      <c r="K16" s="6">
        <v>0.36110337974</v>
      </c>
      <c r="O16" s="33">
        <v>559.9024967044069</v>
      </c>
      <c r="S16" s="6">
        <v>17</v>
      </c>
      <c r="T16" s="29">
        <v>26.7</v>
      </c>
      <c r="U16" s="30">
        <v>559.9024967044069</v>
      </c>
    </row>
    <row r="17" spans="1:21" ht="12.75" customHeight="1">
      <c r="A17" s="5"/>
      <c r="B17" s="6"/>
      <c r="C17" s="6">
        <v>9</v>
      </c>
      <c r="D17" s="38"/>
      <c r="E17" s="38"/>
      <c r="F17" s="38"/>
      <c r="G17" s="6">
        <v>25.177545774105933</v>
      </c>
      <c r="H17" s="32">
        <v>26.2</v>
      </c>
      <c r="I17" s="4">
        <v>0.05391287152825445</v>
      </c>
      <c r="J17" s="6"/>
      <c r="K17" s="6">
        <v>0.34983128904</v>
      </c>
      <c r="O17" s="33">
        <v>539.1287152825444</v>
      </c>
      <c r="S17" s="6">
        <v>9</v>
      </c>
      <c r="T17" s="29">
        <v>26.2</v>
      </c>
      <c r="U17" s="30">
        <v>539.1287152825444</v>
      </c>
    </row>
    <row r="18" spans="1:21" ht="12.75" customHeight="1">
      <c r="A18" s="7"/>
      <c r="B18" s="8"/>
      <c r="C18" s="8">
        <v>7</v>
      </c>
      <c r="D18" s="39"/>
      <c r="E18" s="39"/>
      <c r="F18" s="39"/>
      <c r="G18" s="8">
        <v>24.12457739602274</v>
      </c>
      <c r="H18" s="32">
        <v>26</v>
      </c>
      <c r="I18" s="4">
        <v>0.05309291584566751</v>
      </c>
      <c r="J18" s="6"/>
      <c r="K18" s="6">
        <v>0.345382116</v>
      </c>
      <c r="O18" s="33">
        <v>530.929158456675</v>
      </c>
      <c r="S18" s="8">
        <v>7</v>
      </c>
      <c r="T18" s="29">
        <v>26</v>
      </c>
      <c r="U18" s="30">
        <v>530.929158456675</v>
      </c>
    </row>
    <row r="19" spans="1:21" ht="12.75" customHeight="1">
      <c r="A19" s="5"/>
      <c r="B19" s="6"/>
      <c r="C19" s="6">
        <v>10</v>
      </c>
      <c r="D19" s="38"/>
      <c r="E19" s="38"/>
      <c r="F19" s="38"/>
      <c r="G19" s="6"/>
      <c r="H19" s="31">
        <v>24.2</v>
      </c>
      <c r="I19" s="4">
        <v>0.04599605804120816</v>
      </c>
      <c r="J19" s="6"/>
      <c r="K19" s="6">
        <v>0.30687375624</v>
      </c>
      <c r="O19" s="33">
        <v>459.9605804120816</v>
      </c>
      <c r="S19" s="6">
        <v>10</v>
      </c>
      <c r="T19" s="29">
        <v>24.2</v>
      </c>
      <c r="U19" s="30">
        <v>459.9605804120816</v>
      </c>
    </row>
    <row r="20" spans="1:21" ht="12.75" customHeight="1">
      <c r="A20" s="5"/>
      <c r="B20" s="6"/>
      <c r="C20" s="6">
        <v>16</v>
      </c>
      <c r="D20" s="38"/>
      <c r="E20" s="38"/>
      <c r="F20" s="38"/>
      <c r="G20" s="6"/>
      <c r="H20" s="31">
        <v>24</v>
      </c>
      <c r="I20" s="4">
        <v>0.04523893421169302</v>
      </c>
      <c r="J20" s="6"/>
      <c r="K20" s="6">
        <v>0.302765516</v>
      </c>
      <c r="O20" s="33">
        <v>452.3893421169302</v>
      </c>
      <c r="S20" s="6">
        <v>16</v>
      </c>
      <c r="T20" s="29">
        <v>24</v>
      </c>
      <c r="U20" s="30">
        <v>452.3893421169302</v>
      </c>
    </row>
    <row r="21" spans="1:21" ht="12.75" customHeight="1">
      <c r="A21" s="5"/>
      <c r="B21" s="6"/>
      <c r="C21" s="6">
        <v>4</v>
      </c>
      <c r="D21" s="38"/>
      <c r="E21" s="38"/>
      <c r="F21" s="38"/>
      <c r="G21" s="6"/>
      <c r="H21" s="31">
        <v>23.9</v>
      </c>
      <c r="I21" s="4">
        <v>0.04486272849142564</v>
      </c>
      <c r="J21" s="6"/>
      <c r="K21" s="6">
        <v>0.30072418085999997</v>
      </c>
      <c r="O21" s="33">
        <v>448.6272849142564</v>
      </c>
      <c r="S21" s="6">
        <v>4</v>
      </c>
      <c r="T21" s="29">
        <v>23.9</v>
      </c>
      <c r="U21" s="30">
        <v>448.6272849142564</v>
      </c>
    </row>
    <row r="22" spans="1:21" ht="12.75" customHeight="1">
      <c r="A22" s="5"/>
      <c r="B22" s="6"/>
      <c r="C22" s="6">
        <v>15</v>
      </c>
      <c r="D22" s="38"/>
      <c r="E22" s="38"/>
      <c r="F22" s="38"/>
      <c r="G22" s="6"/>
      <c r="H22" s="31">
        <v>23.9</v>
      </c>
      <c r="I22" s="4">
        <v>0.04486272849142564</v>
      </c>
      <c r="J22" s="6"/>
      <c r="K22" s="6">
        <v>0.30072418085999997</v>
      </c>
      <c r="O22" s="33">
        <v>448.6272849142564</v>
      </c>
      <c r="S22" s="6">
        <v>15</v>
      </c>
      <c r="T22" s="29">
        <v>23.9</v>
      </c>
      <c r="U22" s="30">
        <v>448.6272849142564</v>
      </c>
    </row>
    <row r="23" spans="1:21" ht="12.75" customHeight="1">
      <c r="A23" s="7"/>
      <c r="B23" s="8"/>
      <c r="C23" s="8">
        <v>20</v>
      </c>
      <c r="D23" s="39"/>
      <c r="E23" s="39"/>
      <c r="F23" s="39"/>
      <c r="G23" s="8"/>
      <c r="H23" s="31">
        <v>23.8</v>
      </c>
      <c r="I23" s="4">
        <v>0.044488093567485065</v>
      </c>
      <c r="J23" s="6"/>
      <c r="K23" s="6">
        <v>0.29869136904000004</v>
      </c>
      <c r="O23" s="33">
        <v>444.88093567485066</v>
      </c>
      <c r="S23" s="8">
        <v>20</v>
      </c>
      <c r="T23" s="29">
        <v>23.8</v>
      </c>
      <c r="U23" s="30">
        <v>444.88093567485066</v>
      </c>
    </row>
    <row r="24" spans="1:21" ht="12.75" customHeight="1">
      <c r="A24" s="2"/>
      <c r="B24" s="3"/>
      <c r="C24" s="3">
        <v>2</v>
      </c>
      <c r="D24" s="3"/>
      <c r="E24" s="3"/>
      <c r="F24" s="3"/>
      <c r="G24" s="3"/>
      <c r="H24" s="31">
        <v>23.4</v>
      </c>
      <c r="I24" s="4">
        <v>0.04300526183499067</v>
      </c>
      <c r="J24" s="6"/>
      <c r="K24" s="6">
        <v>0.29064535496</v>
      </c>
      <c r="O24" s="33">
        <v>430.0526183499067</v>
      </c>
      <c r="S24" s="3">
        <v>2</v>
      </c>
      <c r="T24" s="29">
        <v>23.4</v>
      </c>
      <c r="U24" s="30">
        <v>430.0526183499067</v>
      </c>
    </row>
    <row r="25" spans="1:21" ht="12.75" customHeight="1">
      <c r="A25" s="5"/>
      <c r="B25" s="6"/>
      <c r="C25" s="6">
        <v>3</v>
      </c>
      <c r="D25" s="38"/>
      <c r="E25" s="38"/>
      <c r="F25" s="38"/>
      <c r="G25" s="6"/>
      <c r="H25" s="31">
        <v>23.4</v>
      </c>
      <c r="I25" s="4">
        <v>0.04300526183499067</v>
      </c>
      <c r="J25" s="6"/>
      <c r="K25" s="6">
        <v>0.29064535496</v>
      </c>
      <c r="O25" s="33">
        <v>430.0526183499067</v>
      </c>
      <c r="S25" s="6">
        <v>3</v>
      </c>
      <c r="T25" s="29">
        <v>23.4</v>
      </c>
      <c r="U25" s="30">
        <v>430.0526183499067</v>
      </c>
    </row>
    <row r="26" spans="1:21" ht="12.75" customHeight="1">
      <c r="A26" s="5"/>
      <c r="B26" s="6"/>
      <c r="C26" s="6">
        <v>12</v>
      </c>
      <c r="D26" s="38"/>
      <c r="E26" s="38"/>
      <c r="F26" s="38"/>
      <c r="G26" s="6"/>
      <c r="H26" s="31">
        <v>23.4</v>
      </c>
      <c r="I26" s="4">
        <v>0.04300526183499067</v>
      </c>
      <c r="J26" s="6"/>
      <c r="K26" s="6">
        <v>0.29064535496</v>
      </c>
      <c r="O26" s="33">
        <v>430.0526183499067</v>
      </c>
      <c r="S26" s="6">
        <v>12</v>
      </c>
      <c r="T26" s="29">
        <v>23.4</v>
      </c>
      <c r="U26" s="30">
        <v>430.0526183499067</v>
      </c>
    </row>
    <row r="27" spans="1:21" ht="12.75" customHeight="1">
      <c r="A27" s="5"/>
      <c r="B27" s="6"/>
      <c r="C27" s="6">
        <v>6</v>
      </c>
      <c r="D27" s="38"/>
      <c r="E27" s="38"/>
      <c r="F27" s="38"/>
      <c r="G27" s="6"/>
      <c r="H27" s="31">
        <v>22</v>
      </c>
      <c r="I27" s="4">
        <v>0.0380132711084365</v>
      </c>
      <c r="J27" s="6"/>
      <c r="K27" s="6">
        <v>0.263558244</v>
      </c>
      <c r="O27" s="33">
        <v>380.132711084365</v>
      </c>
      <c r="S27" s="6">
        <v>6</v>
      </c>
      <c r="T27" s="29">
        <v>22</v>
      </c>
      <c r="U27" s="30">
        <v>380.132711084365</v>
      </c>
    </row>
    <row r="28" spans="1:21" ht="12.75" customHeight="1">
      <c r="A28" s="7"/>
      <c r="B28" s="8"/>
      <c r="C28" s="8">
        <v>18</v>
      </c>
      <c r="D28" s="39"/>
      <c r="E28" s="39"/>
      <c r="F28" s="39"/>
      <c r="G28" s="8"/>
      <c r="H28" s="31">
        <v>21</v>
      </c>
      <c r="I28" s="4">
        <v>0.03463605900582747</v>
      </c>
      <c r="J28" s="6"/>
      <c r="K28" s="6">
        <v>0.245233106</v>
      </c>
      <c r="O28" s="33">
        <v>346.3605900582747</v>
      </c>
      <c r="S28" s="8">
        <v>18</v>
      </c>
      <c r="T28" s="29">
        <v>21</v>
      </c>
      <c r="U28" s="30">
        <v>346.3605900582747</v>
      </c>
    </row>
    <row r="29" spans="1:21" ht="12.75" customHeight="1">
      <c r="A29" s="5"/>
      <c r="B29" s="6"/>
      <c r="C29" s="6">
        <v>1</v>
      </c>
      <c r="D29" s="6"/>
      <c r="E29" s="6"/>
      <c r="F29" s="6"/>
      <c r="G29" s="6"/>
      <c r="H29" s="31">
        <v>19.8</v>
      </c>
      <c r="I29" s="4">
        <v>0.030790749597833563</v>
      </c>
      <c r="J29" s="6"/>
      <c r="K29" s="6">
        <v>0.22436801864000003</v>
      </c>
      <c r="O29" s="33">
        <v>307.907495978336</v>
      </c>
      <c r="S29" s="6">
        <v>1</v>
      </c>
      <c r="T29" s="29">
        <v>19.8</v>
      </c>
      <c r="U29" s="30">
        <v>307.90749597833565</v>
      </c>
    </row>
    <row r="30" spans="1:21" ht="12.75" customHeight="1">
      <c r="A30" s="5"/>
      <c r="B30" s="6"/>
      <c r="C30" s="6">
        <v>14</v>
      </c>
      <c r="D30" s="38"/>
      <c r="E30" s="38"/>
      <c r="F30" s="38"/>
      <c r="G30" s="6"/>
      <c r="H30" s="31">
        <v>19</v>
      </c>
      <c r="I30" s="4">
        <v>0.028352873698647883</v>
      </c>
      <c r="J30" s="6"/>
      <c r="K30" s="6">
        <v>0.211139826</v>
      </c>
      <c r="O30" s="33">
        <v>283.5287369864788</v>
      </c>
      <c r="S30" s="6">
        <v>14</v>
      </c>
      <c r="T30" s="29">
        <v>19</v>
      </c>
      <c r="U30" s="30">
        <v>283.5287369864788</v>
      </c>
    </row>
    <row r="31" spans="1:21" ht="12.75" customHeight="1">
      <c r="A31" s="5"/>
      <c r="B31" s="6"/>
      <c r="C31" s="6">
        <v>19</v>
      </c>
      <c r="D31" s="38"/>
      <c r="E31" s="38"/>
      <c r="F31" s="38"/>
      <c r="G31" s="6"/>
      <c r="H31" s="31">
        <v>17</v>
      </c>
      <c r="I31" s="4">
        <v>0.02269800692218626</v>
      </c>
      <c r="J31" s="6"/>
      <c r="K31" s="6">
        <v>0.18045587400000002</v>
      </c>
      <c r="O31" s="33">
        <v>226.98006922186255</v>
      </c>
      <c r="S31" s="6">
        <v>19</v>
      </c>
      <c r="T31" s="29">
        <v>17</v>
      </c>
      <c r="U31" s="30">
        <v>226.98006922186255</v>
      </c>
    </row>
    <row r="32" spans="1:21" ht="12.75" customHeight="1">
      <c r="A32" s="5"/>
      <c r="B32" s="6"/>
      <c r="C32" s="6">
        <v>8</v>
      </c>
      <c r="D32" s="38"/>
      <c r="E32" s="38"/>
      <c r="F32" s="38"/>
      <c r="G32" s="6"/>
      <c r="H32" s="31">
        <v>12</v>
      </c>
      <c r="I32" s="4">
        <v>0.011309733552923255</v>
      </c>
      <c r="J32" s="6"/>
      <c r="K32" s="6">
        <v>0.11866180400000001</v>
      </c>
      <c r="O32" s="33">
        <v>113.09733552923255</v>
      </c>
      <c r="S32" s="6">
        <v>8</v>
      </c>
      <c r="T32" s="29">
        <v>12</v>
      </c>
      <c r="U32" s="30">
        <v>113.09733552923255</v>
      </c>
    </row>
    <row r="33" spans="1:21" ht="12.75" customHeight="1">
      <c r="A33" s="5"/>
      <c r="B33" s="35"/>
      <c r="C33" s="35">
        <v>5</v>
      </c>
      <c r="D33" s="40"/>
      <c r="E33" s="40"/>
      <c r="F33" s="40"/>
      <c r="G33" s="35"/>
      <c r="H33" s="31">
        <v>8.75</v>
      </c>
      <c r="I33" s="4">
        <v>0.006013204688511712</v>
      </c>
      <c r="J33" s="6"/>
      <c r="K33" s="6">
        <v>0.08992223437499999</v>
      </c>
      <c r="O33" s="33">
        <v>60.132046885117134</v>
      </c>
      <c r="S33" s="8">
        <v>5</v>
      </c>
      <c r="T33" s="29">
        <v>8.75</v>
      </c>
      <c r="U33" s="30">
        <v>60.132046885117134</v>
      </c>
    </row>
    <row r="34" spans="1:11" ht="12.75" customHeight="1">
      <c r="A34" s="35"/>
      <c r="B34" s="35"/>
      <c r="C34" s="35"/>
      <c r="D34" s="40"/>
      <c r="E34" s="40"/>
      <c r="F34" s="40"/>
      <c r="G34" s="35"/>
      <c r="H34" s="35"/>
      <c r="I34" s="35"/>
      <c r="J34" s="6"/>
      <c r="K34" s="6"/>
    </row>
    <row r="35" spans="1:11" ht="12.75" customHeight="1">
      <c r="A35" s="35"/>
      <c r="B35" s="35"/>
      <c r="C35" s="35"/>
      <c r="D35" s="40"/>
      <c r="E35" s="40"/>
      <c r="F35" s="40"/>
      <c r="G35" s="35"/>
      <c r="H35" s="35"/>
      <c r="I35" s="35"/>
      <c r="J35" s="6"/>
      <c r="K35" s="6"/>
    </row>
    <row r="36" spans="1:11" ht="12.75" customHeight="1">
      <c r="A36" s="35"/>
      <c r="B36" s="35"/>
      <c r="C36" s="35"/>
      <c r="D36" s="40"/>
      <c r="E36" s="40"/>
      <c r="F36" s="40"/>
      <c r="G36" s="35"/>
      <c r="H36" s="35"/>
      <c r="I36" s="35"/>
      <c r="J36" s="6"/>
      <c r="K36" s="6"/>
    </row>
    <row r="37" spans="1:11" ht="12.75" customHeight="1">
      <c r="A37" s="35"/>
      <c r="B37" s="35"/>
      <c r="C37" s="35"/>
      <c r="D37" s="40"/>
      <c r="E37" s="40"/>
      <c r="F37" s="40"/>
      <c r="G37" s="35"/>
      <c r="H37" s="35"/>
      <c r="I37" s="35"/>
      <c r="J37" s="6"/>
      <c r="K37" s="6"/>
    </row>
    <row r="38" spans="1:11" ht="12.75" customHeight="1">
      <c r="A38" s="35"/>
      <c r="B38" s="35"/>
      <c r="C38" s="35"/>
      <c r="D38" s="40"/>
      <c r="E38" s="40"/>
      <c r="F38" s="40"/>
      <c r="G38" s="35"/>
      <c r="H38" s="35"/>
      <c r="I38" s="35"/>
      <c r="J38" s="6"/>
      <c r="K38" s="6"/>
    </row>
    <row r="41" ht="12.75">
      <c r="U41" s="34"/>
    </row>
    <row r="63" spans="13:18" ht="12.75">
      <c r="M63" t="s">
        <v>32</v>
      </c>
      <c r="R63" t="s">
        <v>32</v>
      </c>
    </row>
    <row r="64" spans="13:18" ht="12.75">
      <c r="M64" t="s">
        <v>33</v>
      </c>
      <c r="R64" t="s">
        <v>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I1">
      <selection activeCell="W29" sqref="W29"/>
    </sheetView>
  </sheetViews>
  <sheetFormatPr defaultColWidth="11.421875" defaultRowHeight="12.75"/>
  <cols>
    <col min="16" max="16" width="17.00390625" style="0" customWidth="1"/>
    <col min="22" max="22" width="16.7109375" style="0" customWidth="1"/>
    <col min="23" max="23" width="20.57421875" style="0" customWidth="1"/>
    <col min="24" max="24" width="15.8515625" style="0" customWidth="1"/>
  </cols>
  <sheetData>
    <row r="1" spans="1:3" ht="12.75">
      <c r="A1" s="12" t="s">
        <v>27</v>
      </c>
      <c r="B1" s="12"/>
      <c r="C1" s="12"/>
    </row>
    <row r="2" spans="1:3" ht="12.75">
      <c r="A2" s="12"/>
      <c r="B2" s="12"/>
      <c r="C2" s="12"/>
    </row>
    <row r="3" ht="12.75">
      <c r="J3" s="12"/>
    </row>
    <row r="4" ht="12.75">
      <c r="J4" s="12"/>
    </row>
    <row r="5" spans="1:10" ht="12.75">
      <c r="A5" s="37"/>
      <c r="B5" s="37"/>
      <c r="C5" s="37"/>
      <c r="J5" s="12"/>
    </row>
    <row r="6" ht="12.75">
      <c r="J6" s="12"/>
    </row>
    <row r="7" spans="1:10" ht="18">
      <c r="A7" s="41" t="s">
        <v>34</v>
      </c>
      <c r="C7" s="37"/>
      <c r="J7" s="12"/>
    </row>
    <row r="8" spans="1:10" ht="12.75">
      <c r="A8" s="12"/>
      <c r="J8" s="12"/>
    </row>
    <row r="9" spans="1:22" ht="12.75">
      <c r="A9" s="12" t="s">
        <v>7</v>
      </c>
      <c r="C9" s="13">
        <v>3.5</v>
      </c>
      <c r="E9" t="s">
        <v>9</v>
      </c>
      <c r="G9" s="14">
        <f>(C9*C10)/10000</f>
        <v>0.00098</v>
      </c>
      <c r="O9" t="s">
        <v>20</v>
      </c>
      <c r="P9">
        <f>P10/G10</f>
        <v>1020.4081632653061</v>
      </c>
      <c r="U9" t="s">
        <v>20</v>
      </c>
      <c r="V9">
        <f>V10/G10</f>
        <v>1020.4081632653061</v>
      </c>
    </row>
    <row r="10" spans="1:22" ht="12.75">
      <c r="A10" s="12" t="s">
        <v>8</v>
      </c>
      <c r="C10" s="13">
        <v>2.8</v>
      </c>
      <c r="E10" t="s">
        <v>13</v>
      </c>
      <c r="G10" s="11">
        <f>G9*20</f>
        <v>0.0196</v>
      </c>
      <c r="I10" t="s">
        <v>17</v>
      </c>
      <c r="J10">
        <f>10000/(C9*C10)</f>
        <v>1020.4081632653063</v>
      </c>
      <c r="O10" t="s">
        <v>19</v>
      </c>
      <c r="P10" s="6">
        <f>COUNT(I14:I33)</f>
        <v>20</v>
      </c>
      <c r="U10" t="s">
        <v>19</v>
      </c>
      <c r="V10" s="6">
        <f>COUNT(U14:U33)</f>
        <v>20</v>
      </c>
    </row>
    <row r="11" spans="1:23" ht="12.75">
      <c r="A11" s="12"/>
      <c r="S11" s="27" t="s">
        <v>24</v>
      </c>
      <c r="T11" s="28"/>
      <c r="U11" s="28"/>
      <c r="V11" s="28"/>
      <c r="W11" s="28"/>
    </row>
    <row r="12" spans="1:25" ht="25.5">
      <c r="A12" s="1" t="s">
        <v>1</v>
      </c>
      <c r="B12" s="1" t="s">
        <v>2</v>
      </c>
      <c r="C12" s="1" t="s">
        <v>3</v>
      </c>
      <c r="D12" s="1"/>
      <c r="E12" s="1"/>
      <c r="F12" s="1"/>
      <c r="G12" s="1" t="s">
        <v>0</v>
      </c>
      <c r="H12" s="1" t="s">
        <v>6</v>
      </c>
      <c r="I12" s="1" t="s">
        <v>4</v>
      </c>
      <c r="J12" s="15" t="s">
        <v>5</v>
      </c>
      <c r="K12" s="9" t="s">
        <v>10</v>
      </c>
      <c r="L12" s="10" t="s">
        <v>11</v>
      </c>
      <c r="M12" s="23" t="s">
        <v>23</v>
      </c>
      <c r="O12" s="18" t="s">
        <v>15</v>
      </c>
      <c r="P12" s="18" t="s">
        <v>16</v>
      </c>
      <c r="Q12" s="18" t="s">
        <v>14</v>
      </c>
      <c r="R12" s="25" t="s">
        <v>18</v>
      </c>
      <c r="S12" s="19" t="s">
        <v>3</v>
      </c>
      <c r="T12" s="20" t="s">
        <v>6</v>
      </c>
      <c r="U12" s="18" t="s">
        <v>15</v>
      </c>
      <c r="V12" s="18" t="s">
        <v>16</v>
      </c>
      <c r="W12" s="18" t="s">
        <v>25</v>
      </c>
      <c r="X12" s="25" t="s">
        <v>21</v>
      </c>
      <c r="Y12" s="22" t="s">
        <v>22</v>
      </c>
    </row>
    <row r="13" spans="1:25" ht="12.75">
      <c r="A13" s="1" t="s">
        <v>12</v>
      </c>
      <c r="B13" s="1">
        <v>11</v>
      </c>
      <c r="C13" s="1"/>
      <c r="D13" s="1"/>
      <c r="E13" s="1"/>
      <c r="F13" s="1"/>
      <c r="G13" s="1"/>
      <c r="H13" s="1"/>
      <c r="I13" s="1"/>
      <c r="J13" s="17">
        <f>(SUM(I14:I37))/G10</f>
        <v>26.706182263614476</v>
      </c>
      <c r="K13" s="16"/>
      <c r="L13" s="17">
        <f>(SUM(K14:K37))/G10</f>
        <v>203.37395375306124</v>
      </c>
      <c r="M13" s="24">
        <f>AVERAGE(G14:G33)</f>
        <v>20.296115344779672</v>
      </c>
      <c r="P13" s="21">
        <f>AVERAGE(O14:O33)</f>
        <v>261.7205861834219</v>
      </c>
      <c r="Q13">
        <f>SQRT(P13/(3.14159265358979/4))</f>
        <v>18.254670635210058</v>
      </c>
      <c r="R13" s="26">
        <f>P9*((Q13/25)^1.605)</f>
        <v>616.006766623905</v>
      </c>
      <c r="S13" s="1"/>
      <c r="T13" s="6"/>
      <c r="U13" s="6"/>
      <c r="V13" s="21">
        <f>AVERAGE(U14:U33)</f>
        <v>261.7205861834219</v>
      </c>
      <c r="W13" s="6">
        <f>SQRT(V13/(3.14159265358979/4))</f>
        <v>18.254670635210058</v>
      </c>
      <c r="X13" s="26">
        <f>V9*((W13/25)^1.605)</f>
        <v>616.006766623905</v>
      </c>
      <c r="Y13" s="6">
        <f>((20-V10)*100)/20</f>
        <v>0</v>
      </c>
    </row>
    <row r="14" spans="1:21" ht="12.75">
      <c r="A14" s="2"/>
      <c r="B14" s="3"/>
      <c r="C14" s="3">
        <v>13</v>
      </c>
      <c r="D14" s="3"/>
      <c r="E14" s="3"/>
      <c r="F14" s="3"/>
      <c r="G14" s="3">
        <v>21.25626292275716</v>
      </c>
      <c r="H14" s="32">
        <v>24.2</v>
      </c>
      <c r="I14" s="4">
        <v>0.04599605804120816</v>
      </c>
      <c r="J14" s="6"/>
      <c r="K14">
        <v>0.30687375624</v>
      </c>
      <c r="O14" s="33">
        <v>459.9605804120816</v>
      </c>
      <c r="S14" s="3">
        <v>13</v>
      </c>
      <c r="T14" s="29">
        <v>24.2</v>
      </c>
      <c r="U14" s="30">
        <v>459.9605804120816</v>
      </c>
    </row>
    <row r="15" spans="1:21" ht="12.75">
      <c r="A15" s="5"/>
      <c r="B15" s="6"/>
      <c r="C15" s="6">
        <v>17</v>
      </c>
      <c r="D15" s="6"/>
      <c r="E15" s="6"/>
      <c r="F15" s="6"/>
      <c r="G15" s="6">
        <v>19.3</v>
      </c>
      <c r="H15" s="32">
        <v>23</v>
      </c>
      <c r="I15" s="4">
        <v>0.04154756284372502</v>
      </c>
      <c r="J15" s="6"/>
      <c r="K15">
        <v>0.282735714</v>
      </c>
      <c r="O15" s="33">
        <v>415.4756284372501</v>
      </c>
      <c r="S15" s="6">
        <v>17</v>
      </c>
      <c r="T15" s="29">
        <v>23</v>
      </c>
      <c r="U15" s="30">
        <v>415.4756284372501</v>
      </c>
    </row>
    <row r="16" spans="1:21" ht="12.75">
      <c r="A16" s="5"/>
      <c r="B16" s="6"/>
      <c r="C16" s="6">
        <v>10</v>
      </c>
      <c r="D16" s="6"/>
      <c r="E16" s="6"/>
      <c r="F16" s="6"/>
      <c r="G16" s="6">
        <v>20.694368489670122</v>
      </c>
      <c r="H16" s="26">
        <v>22.6</v>
      </c>
      <c r="I16" s="4">
        <v>0.04011499659368807</v>
      </c>
      <c r="J16" s="6"/>
      <c r="K16">
        <v>0.27496244616000004</v>
      </c>
      <c r="O16" s="33">
        <v>401.14996593688073</v>
      </c>
      <c r="S16" s="6">
        <v>10</v>
      </c>
      <c r="T16" s="29">
        <v>22.6</v>
      </c>
      <c r="U16" s="30">
        <v>401.14996593688073</v>
      </c>
    </row>
    <row r="17" spans="1:21" ht="12.75">
      <c r="A17" s="5"/>
      <c r="B17" s="6"/>
      <c r="C17" s="6">
        <v>15</v>
      </c>
      <c r="D17" s="6"/>
      <c r="E17" s="6"/>
      <c r="F17" s="6"/>
      <c r="G17" s="6">
        <v>19.933829966691412</v>
      </c>
      <c r="H17" s="32">
        <v>22.2</v>
      </c>
      <c r="I17" s="4">
        <v>0.03870756308487984</v>
      </c>
      <c r="J17" s="6"/>
      <c r="K17">
        <v>0.26732555144</v>
      </c>
      <c r="O17" s="33">
        <v>387.07563084879837</v>
      </c>
      <c r="S17" s="6">
        <v>15</v>
      </c>
      <c r="T17" s="29">
        <v>22.2</v>
      </c>
      <c r="U17" s="30">
        <v>387.07563084879837</v>
      </c>
    </row>
    <row r="18" spans="1:21" ht="12.75">
      <c r="A18" s="5"/>
      <c r="B18" s="6"/>
      <c r="C18" s="35">
        <v>20</v>
      </c>
      <c r="D18" s="35"/>
      <c r="E18" s="35"/>
      <c r="F18" s="35"/>
      <c r="G18" s="35"/>
      <c r="H18" s="31">
        <v>21.7</v>
      </c>
      <c r="I18" s="4">
        <v>0.03698361411622244</v>
      </c>
      <c r="J18" s="6"/>
      <c r="K18">
        <v>0.25797120774</v>
      </c>
      <c r="O18" s="33">
        <v>369.8361411622244</v>
      </c>
      <c r="S18" s="35">
        <v>20</v>
      </c>
      <c r="T18" s="29">
        <v>21.7</v>
      </c>
      <c r="U18" s="30">
        <v>369.8361411622244</v>
      </c>
    </row>
    <row r="19" spans="1:21" ht="12.75">
      <c r="A19" s="7"/>
      <c r="B19" s="8"/>
      <c r="C19" s="8">
        <v>5</v>
      </c>
      <c r="D19" s="8"/>
      <c r="E19" s="8"/>
      <c r="F19" s="8"/>
      <c r="G19" s="8"/>
      <c r="H19" s="3">
        <v>21.6</v>
      </c>
      <c r="I19" s="4">
        <v>0.03664353671147135</v>
      </c>
      <c r="J19" s="6"/>
      <c r="K19">
        <v>0.25612590896000004</v>
      </c>
      <c r="O19" s="33">
        <v>366.43536711471353</v>
      </c>
      <c r="S19" s="8">
        <v>5</v>
      </c>
      <c r="T19" s="29">
        <v>21.6</v>
      </c>
      <c r="U19" s="30">
        <v>366.43536711471353</v>
      </c>
    </row>
    <row r="20" spans="1:21" ht="12.75">
      <c r="A20" s="5"/>
      <c r="B20" s="6"/>
      <c r="C20" s="6">
        <v>4</v>
      </c>
      <c r="D20" s="6"/>
      <c r="E20" s="6"/>
      <c r="F20" s="6"/>
      <c r="G20" s="6"/>
      <c r="H20" s="3">
        <v>20.3</v>
      </c>
      <c r="I20" s="4">
        <v>0.03236547291544545</v>
      </c>
      <c r="J20" s="6"/>
      <c r="K20">
        <v>0.23291264694000002</v>
      </c>
      <c r="O20" s="33">
        <v>323.6547291544545</v>
      </c>
      <c r="S20" s="6">
        <v>4</v>
      </c>
      <c r="T20" s="29">
        <v>20.3</v>
      </c>
      <c r="U20" s="30">
        <v>323.6547291544545</v>
      </c>
    </row>
    <row r="21" spans="1:21" ht="12.75">
      <c r="A21" s="5"/>
      <c r="B21" s="6"/>
      <c r="C21" s="6">
        <v>11</v>
      </c>
      <c r="D21" s="6"/>
      <c r="E21" s="6"/>
      <c r="F21" s="6"/>
      <c r="G21" s="6"/>
      <c r="H21" s="31">
        <v>20</v>
      </c>
      <c r="I21" s="4">
        <v>0.031415926535897934</v>
      </c>
      <c r="J21" s="6"/>
      <c r="K21">
        <v>0.22776030000000003</v>
      </c>
      <c r="O21" s="33">
        <v>314.1592653589793</v>
      </c>
      <c r="S21" s="6">
        <v>11</v>
      </c>
      <c r="T21" s="29">
        <v>20</v>
      </c>
      <c r="U21" s="30">
        <v>314.1592653589793</v>
      </c>
    </row>
    <row r="22" spans="1:21" ht="12.75">
      <c r="A22" s="5"/>
      <c r="B22" s="6"/>
      <c r="C22" s="6">
        <v>18</v>
      </c>
      <c r="D22" s="6"/>
      <c r="E22" s="6"/>
      <c r="F22" s="6"/>
      <c r="G22" s="6"/>
      <c r="H22" s="31">
        <v>20</v>
      </c>
      <c r="I22" s="4">
        <v>0.031415926535897934</v>
      </c>
      <c r="J22" s="6"/>
      <c r="K22">
        <v>0.22776030000000003</v>
      </c>
      <c r="O22" s="33">
        <v>314.1592653589793</v>
      </c>
      <c r="S22" s="6">
        <v>18</v>
      </c>
      <c r="T22" s="29">
        <v>20</v>
      </c>
      <c r="U22" s="30">
        <v>314.1592653589793</v>
      </c>
    </row>
    <row r="23" spans="1:21" ht="12.75">
      <c r="A23" s="5"/>
      <c r="B23" s="6"/>
      <c r="C23" s="6">
        <v>3</v>
      </c>
      <c r="D23" s="6"/>
      <c r="E23" s="6"/>
      <c r="F23" s="6"/>
      <c r="G23" s="6"/>
      <c r="H23" s="3">
        <v>19.1</v>
      </c>
      <c r="I23" s="4">
        <v>0.028652110398902312</v>
      </c>
      <c r="J23" s="6"/>
      <c r="K23">
        <v>0.21276351846000005</v>
      </c>
      <c r="O23" s="33">
        <v>286.5211039890232</v>
      </c>
      <c r="S23" s="6">
        <v>3</v>
      </c>
      <c r="T23" s="29">
        <v>19.1</v>
      </c>
      <c r="U23" s="30">
        <v>286.5211039890232</v>
      </c>
    </row>
    <row r="24" spans="1:21" ht="12.75">
      <c r="A24" s="7"/>
      <c r="B24" s="8"/>
      <c r="C24" s="8">
        <v>19</v>
      </c>
      <c r="D24" s="8"/>
      <c r="E24" s="8"/>
      <c r="F24" s="8"/>
      <c r="G24" s="8"/>
      <c r="H24" s="31">
        <v>18.7</v>
      </c>
      <c r="I24" s="4">
        <v>0.02746458837584537</v>
      </c>
      <c r="J24" s="6"/>
      <c r="K24">
        <v>0.20631988854000002</v>
      </c>
      <c r="O24" s="33">
        <v>274.6458837584537</v>
      </c>
      <c r="S24" s="8">
        <v>19</v>
      </c>
      <c r="T24" s="29">
        <v>18.7</v>
      </c>
      <c r="U24" s="30">
        <v>274.6458837584537</v>
      </c>
    </row>
    <row r="25" spans="1:21" ht="12.75">
      <c r="A25" s="2"/>
      <c r="B25" s="3"/>
      <c r="C25" s="3">
        <v>14</v>
      </c>
      <c r="D25" s="3"/>
      <c r="E25" s="3"/>
      <c r="F25" s="3"/>
      <c r="G25" s="3"/>
      <c r="H25" s="31">
        <v>18.5</v>
      </c>
      <c r="I25" s="4">
        <v>0.026880252142277666</v>
      </c>
      <c r="J25" s="6"/>
      <c r="K25">
        <v>0.2031492135</v>
      </c>
      <c r="O25" s="33">
        <v>268.8025214227767</v>
      </c>
      <c r="S25" s="3">
        <v>14</v>
      </c>
      <c r="T25" s="29">
        <v>18.5</v>
      </c>
      <c r="U25" s="30">
        <v>268.8025214227767</v>
      </c>
    </row>
    <row r="26" spans="1:21" ht="12.75">
      <c r="A26" s="5"/>
      <c r="B26" s="6"/>
      <c r="C26" s="6">
        <v>7</v>
      </c>
      <c r="D26" s="6"/>
      <c r="E26" s="6"/>
      <c r="F26" s="6"/>
      <c r="G26" s="6"/>
      <c r="H26" s="3">
        <v>17.5</v>
      </c>
      <c r="I26" s="4">
        <v>0.02405281875404685</v>
      </c>
      <c r="J26" s="6"/>
      <c r="K26">
        <v>0.1878072375</v>
      </c>
      <c r="O26" s="33">
        <v>240.52818754046854</v>
      </c>
      <c r="S26" s="6">
        <v>7</v>
      </c>
      <c r="T26" s="29">
        <v>17.5</v>
      </c>
      <c r="U26" s="30">
        <v>240.52818754046854</v>
      </c>
    </row>
    <row r="27" spans="1:21" ht="12.75">
      <c r="A27" s="5"/>
      <c r="B27" s="6"/>
      <c r="C27" s="6">
        <v>16</v>
      </c>
      <c r="D27" s="6"/>
      <c r="E27" s="6"/>
      <c r="F27" s="6"/>
      <c r="G27" s="6"/>
      <c r="H27" s="31">
        <v>15.7</v>
      </c>
      <c r="I27" s="4">
        <v>0.019359279329583704</v>
      </c>
      <c r="J27" s="6"/>
      <c r="K27">
        <v>0.16233955734</v>
      </c>
      <c r="O27" s="33">
        <v>193.592793295837</v>
      </c>
      <c r="S27" s="6">
        <v>16</v>
      </c>
      <c r="T27" s="29">
        <v>15.7</v>
      </c>
      <c r="U27" s="30">
        <v>193.592793295837</v>
      </c>
    </row>
    <row r="28" spans="1:21" ht="12.75">
      <c r="A28" s="5"/>
      <c r="B28" s="6"/>
      <c r="C28" s="6">
        <v>2</v>
      </c>
      <c r="D28" s="6"/>
      <c r="E28" s="6"/>
      <c r="F28" s="6"/>
      <c r="G28" s="6"/>
      <c r="H28" s="3">
        <v>13.5</v>
      </c>
      <c r="I28" s="4">
        <v>0.014313881527918496</v>
      </c>
      <c r="J28" s="6"/>
      <c r="K28">
        <v>0.1349626535</v>
      </c>
      <c r="O28" s="33">
        <v>143.13881527918494</v>
      </c>
      <c r="S28" s="6">
        <v>2</v>
      </c>
      <c r="T28" s="29">
        <v>13.5</v>
      </c>
      <c r="U28" s="30">
        <v>143.13881527918494</v>
      </c>
    </row>
    <row r="29" spans="1:21" ht="12.75">
      <c r="A29" s="5"/>
      <c r="B29" s="6"/>
      <c r="C29" s="6">
        <v>12</v>
      </c>
      <c r="D29" s="6"/>
      <c r="E29" s="6"/>
      <c r="F29" s="6"/>
      <c r="G29" s="6"/>
      <c r="H29" s="31">
        <v>12.5</v>
      </c>
      <c r="I29" s="4">
        <v>0.01227184630308513</v>
      </c>
      <c r="J29" s="6"/>
      <c r="K29">
        <v>0.1238823375</v>
      </c>
      <c r="O29" s="33">
        <v>122.7184630308513</v>
      </c>
      <c r="S29" s="6">
        <v>12</v>
      </c>
      <c r="T29" s="29">
        <v>12.5</v>
      </c>
      <c r="U29" s="30">
        <v>122.7184630308513</v>
      </c>
    </row>
    <row r="30" spans="1:21" ht="12.75">
      <c r="A30" s="5"/>
      <c r="B30" s="6"/>
      <c r="C30" s="6">
        <v>1</v>
      </c>
      <c r="D30" s="6"/>
      <c r="E30" s="6"/>
      <c r="F30" s="6"/>
      <c r="G30" s="6"/>
      <c r="H30" s="3">
        <v>12</v>
      </c>
      <c r="I30" s="4">
        <v>0.011309733552923255</v>
      </c>
      <c r="J30" s="6"/>
      <c r="K30">
        <v>0.11866180400000001</v>
      </c>
      <c r="O30" s="33">
        <v>113.09733552923255</v>
      </c>
      <c r="S30" s="6">
        <v>1</v>
      </c>
      <c r="T30" s="29">
        <v>12</v>
      </c>
      <c r="U30" s="30">
        <v>113.09733552923255</v>
      </c>
    </row>
    <row r="31" spans="1:21" ht="12.75">
      <c r="A31" s="5"/>
      <c r="B31" s="6"/>
      <c r="C31" s="6">
        <v>8</v>
      </c>
      <c r="D31" s="6"/>
      <c r="E31" s="6"/>
      <c r="F31" s="6"/>
      <c r="G31" s="6"/>
      <c r="H31" s="3">
        <v>11.2</v>
      </c>
      <c r="I31" s="4">
        <v>0.00985203456165759</v>
      </c>
      <c r="J31" s="6"/>
      <c r="K31">
        <v>0.11075216303999999</v>
      </c>
      <c r="O31" s="33">
        <v>98.5203456165759</v>
      </c>
      <c r="S31" s="6">
        <v>8</v>
      </c>
      <c r="T31" s="29">
        <v>11.2</v>
      </c>
      <c r="U31" s="30">
        <v>98.5203456165759</v>
      </c>
    </row>
    <row r="32" spans="1:21" ht="12.75">
      <c r="A32" s="5"/>
      <c r="B32" s="6"/>
      <c r="C32" s="6">
        <v>9</v>
      </c>
      <c r="D32" s="6"/>
      <c r="E32" s="6"/>
      <c r="F32" s="6"/>
      <c r="G32" s="6"/>
      <c r="H32" s="31">
        <v>10.1</v>
      </c>
      <c r="I32" s="4">
        <v>0.008011846664817369</v>
      </c>
      <c r="J32" s="6"/>
      <c r="K32">
        <v>0.10076709366</v>
      </c>
      <c r="O32" s="33">
        <v>80.1184666481737</v>
      </c>
      <c r="S32" s="6">
        <v>9</v>
      </c>
      <c r="T32" s="29">
        <v>10.1</v>
      </c>
      <c r="U32" s="30">
        <v>80.1184666481737</v>
      </c>
    </row>
    <row r="33" spans="1:21" ht="12.75">
      <c r="A33" s="5"/>
      <c r="B33" s="35"/>
      <c r="C33" s="6">
        <v>6</v>
      </c>
      <c r="D33" s="6"/>
      <c r="E33" s="6"/>
      <c r="F33" s="6"/>
      <c r="G33" s="6"/>
      <c r="H33" s="3">
        <v>8.8</v>
      </c>
      <c r="I33" s="4">
        <v>0.006082123377349841</v>
      </c>
      <c r="J33" s="6"/>
      <c r="K33">
        <v>0.09029619504</v>
      </c>
      <c r="O33" s="33">
        <v>60.821233773498406</v>
      </c>
      <c r="S33" s="6">
        <v>6</v>
      </c>
      <c r="T33" s="29">
        <v>8.8</v>
      </c>
      <c r="U33" s="30">
        <v>60.821233773498406</v>
      </c>
    </row>
    <row r="34" spans="1:11" ht="12.75">
      <c r="A34" s="35"/>
      <c r="B34" s="35"/>
      <c r="C34" s="35"/>
      <c r="D34" s="35"/>
      <c r="E34" s="35"/>
      <c r="F34" s="35"/>
      <c r="G34" s="35"/>
      <c r="H34" s="35"/>
      <c r="I34" s="35"/>
      <c r="J34" s="6"/>
      <c r="K34" s="6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6"/>
      <c r="K35" s="6"/>
    </row>
    <row r="36" spans="1:11" ht="12.75">
      <c r="A36" s="35"/>
      <c r="B36" s="35"/>
      <c r="C36" s="35"/>
      <c r="D36" s="35"/>
      <c r="E36" s="35"/>
      <c r="F36" s="35"/>
      <c r="G36" s="35"/>
      <c r="H36" s="35"/>
      <c r="I36" s="35"/>
      <c r="J36" s="6"/>
      <c r="K36" s="6"/>
    </row>
    <row r="37" spans="1:11" ht="12.75">
      <c r="A37" s="35"/>
      <c r="B37" s="35"/>
      <c r="C37" s="35"/>
      <c r="D37" s="35"/>
      <c r="E37" s="35"/>
      <c r="F37" s="35"/>
      <c r="G37" s="35"/>
      <c r="H37" s="35"/>
      <c r="I37" s="35"/>
      <c r="J37" s="6"/>
      <c r="K37" s="6"/>
    </row>
    <row r="38" spans="1:9" ht="12.75">
      <c r="A38" s="35"/>
      <c r="B38" s="35"/>
      <c r="C38" s="35"/>
      <c r="D38" s="36"/>
      <c r="E38" s="36"/>
      <c r="F38" s="36"/>
      <c r="G38" s="36"/>
      <c r="H38" s="36"/>
      <c r="I38" s="36"/>
    </row>
    <row r="59" spans="11:17" ht="12.75">
      <c r="K59" t="s">
        <v>32</v>
      </c>
      <c r="Q59" t="s">
        <v>32</v>
      </c>
    </row>
    <row r="60" spans="11:17" ht="12.75">
      <c r="K60" t="s">
        <v>33</v>
      </c>
      <c r="Q60" t="s">
        <v>33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2009-06-18T19:43:41Z</dcterms:created>
  <dcterms:modified xsi:type="dcterms:W3CDTF">2017-10-10T17:22:01Z</dcterms:modified>
  <cp:category/>
  <cp:version/>
  <cp:contentType/>
  <cp:contentStatus/>
</cp:coreProperties>
</file>