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4770" windowHeight="5310" tabRatio="412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/>
  <calcPr fullCalcOnLoad="1"/>
</workbook>
</file>

<file path=xl/comments1.xml><?xml version="1.0" encoding="utf-8"?>
<comments xmlns="http://schemas.openxmlformats.org/spreadsheetml/2006/main">
  <authors>
    <author>86</author>
    <author>dripsa</author>
  </authors>
  <commentList>
    <comment ref="D21" authorId="0">
      <text>
        <r>
          <rPr>
            <sz val="7"/>
            <rFont val="Tahoma"/>
            <family val="2"/>
          </rPr>
          <t xml:space="preserve">Fondo amarillo indica caños no suficientes para todo el submanin
Fondo verde indica caños en exceso
</t>
        </r>
      </text>
    </comment>
    <comment ref="Q3" authorId="1">
      <text>
        <r>
          <rPr>
            <b/>
            <sz val="8"/>
            <rFont val="Tahoma"/>
            <family val="2"/>
          </rPr>
          <t>dripsa:</t>
        </r>
        <r>
          <rPr>
            <sz val="8"/>
            <rFont val="Tahoma"/>
            <family val="2"/>
          </rPr>
          <t xml:space="preserve">
Constante de ajuste calculo
</t>
        </r>
      </text>
    </comment>
    <comment ref="Q4" authorId="1">
      <text>
        <r>
          <rPr>
            <b/>
            <sz val="8"/>
            <rFont val="Tahoma"/>
            <family val="2"/>
          </rPr>
          <t>dripsa:</t>
        </r>
        <r>
          <rPr>
            <sz val="8"/>
            <rFont val="Tahoma"/>
            <family val="2"/>
          </rPr>
          <t xml:space="preserve">
Delta presion teorico por tramo
</t>
        </r>
      </text>
    </comment>
  </commentList>
</comments>
</file>

<file path=xl/comments2.xml><?xml version="1.0" encoding="utf-8"?>
<comments xmlns="http://schemas.openxmlformats.org/spreadsheetml/2006/main">
  <authors>
    <author>dripsa</author>
  </authors>
  <commentList>
    <comment ref="J14" authorId="0">
      <text>
        <r>
          <rPr>
            <b/>
            <sz val="8"/>
            <rFont val="Tahoma"/>
            <family val="2"/>
          </rPr>
          <t>PVC americano= 1
PVC k6= 26.9
PVC k10= 27.94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dripsa</author>
  </authors>
  <commentList>
    <comment ref="C11" authorId="0">
      <text>
        <r>
          <rPr>
            <b/>
            <sz val="8"/>
            <rFont val="Tahoma"/>
            <family val="2"/>
          </rPr>
          <t xml:space="preserve">m x( D2^a -D1 ^a)
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 xml:space="preserve">
D1^(-n)-D2^(-n)
</t>
        </r>
      </text>
    </comment>
    <comment ref="D8" authorId="0">
      <text>
        <r>
          <rPr>
            <b/>
            <sz val="8"/>
            <rFont val="Tahoma"/>
            <family val="2"/>
          </rPr>
          <t>PVC americano= 1
PVC k6= 26.9
PVC k10= 27.94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sz val="8"/>
            <rFont val="Tahoma"/>
            <family val="2"/>
          </rPr>
          <t xml:space="preserve">m x S x (S/C1)^(1/m)
</t>
        </r>
      </text>
    </comment>
    <comment ref="F26" authorId="0">
      <text>
        <r>
          <rPr>
            <sz val="8"/>
            <rFont val="Tahoma"/>
            <family val="2"/>
          </rPr>
          <t xml:space="preserve">C1 * l 1/2^(m+1)
</t>
        </r>
      </text>
    </comment>
  </commentList>
</comments>
</file>

<file path=xl/comments4.xml><?xml version="1.0" encoding="utf-8"?>
<comments xmlns="http://schemas.openxmlformats.org/spreadsheetml/2006/main">
  <authors>
    <author>dripsa</author>
  </authors>
  <commentList>
    <comment ref="D8" authorId="0">
      <text>
        <r>
          <rPr>
            <b/>
            <sz val="8"/>
            <rFont val="Tahoma"/>
            <family val="2"/>
          </rPr>
          <t>PVC americano= 1
PVC k6= 26.9
PVC k10= 27.94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m x( D2^a -D1 ^a)
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 xml:space="preserve">
D1^(-n)-D2^(-n)
</t>
        </r>
      </text>
    </comment>
  </commentList>
</comments>
</file>

<file path=xl/sharedStrings.xml><?xml version="1.0" encoding="utf-8"?>
<sst xmlns="http://schemas.openxmlformats.org/spreadsheetml/2006/main" count="208" uniqueCount="72">
  <si>
    <t>Caudal Inicial</t>
  </si>
  <si>
    <t>Caudal final</t>
  </si>
  <si>
    <t>Long</t>
  </si>
  <si>
    <t>DTH %</t>
  </si>
  <si>
    <t>Diametro</t>
  </si>
  <si>
    <t>cantidad de caños</t>
  </si>
  <si>
    <t>Presion ini</t>
  </si>
  <si>
    <t>Presion fin</t>
  </si>
  <si>
    <t>C2</t>
  </si>
  <si>
    <t>m</t>
  </si>
  <si>
    <t>n</t>
  </si>
  <si>
    <t>k</t>
  </si>
  <si>
    <t>C1/Di</t>
  </si>
  <si>
    <t>K1</t>
  </si>
  <si>
    <t>a= n/m</t>
  </si>
  <si>
    <t>K2</t>
  </si>
  <si>
    <t>kd</t>
  </si>
  <si>
    <t>L1/2</t>
  </si>
  <si>
    <t>Lparcial</t>
  </si>
  <si>
    <t xml:space="preserve"> Cant caños</t>
  </si>
  <si>
    <t>Total caños</t>
  </si>
  <si>
    <t>Presion</t>
  </si>
  <si>
    <t>Pend</t>
  </si>
  <si>
    <t xml:space="preserve"> </t>
  </si>
  <si>
    <t>Tramo</t>
  </si>
  <si>
    <t>Zeta (Pie)</t>
  </si>
  <si>
    <t>Diam *</t>
  </si>
  <si>
    <t>DTH % adm</t>
  </si>
  <si>
    <t>HGL teor</t>
  </si>
  <si>
    <t>Kr</t>
  </si>
  <si>
    <t>Seccion(m2)</t>
  </si>
  <si>
    <t>Velocidad (m/s)</t>
  </si>
  <si>
    <t>Long*</t>
  </si>
  <si>
    <t>Total caños*</t>
  </si>
  <si>
    <t>Caños acum*</t>
  </si>
  <si>
    <t>Caños</t>
  </si>
  <si>
    <t>Presion verif</t>
  </si>
  <si>
    <t>Diam verif</t>
  </si>
  <si>
    <t>Diam*verif</t>
  </si>
  <si>
    <t>Cant verif</t>
  </si>
  <si>
    <t>Cant acum</t>
  </si>
  <si>
    <t>Hl verif</t>
  </si>
  <si>
    <t>Uniformidad</t>
  </si>
  <si>
    <t>Presion minima</t>
  </si>
  <si>
    <t>Total =0</t>
  </si>
  <si>
    <t>Suma</t>
  </si>
  <si>
    <t>Pmedia</t>
  </si>
  <si>
    <t>Tramo nro</t>
  </si>
  <si>
    <t>Caños verif</t>
  </si>
  <si>
    <t>Caños acum</t>
  </si>
  <si>
    <t>num caños</t>
  </si>
  <si>
    <t>Acum caños</t>
  </si>
  <si>
    <t>Caudal</t>
  </si>
  <si>
    <t>DTA Q gpm/pie</t>
  </si>
  <si>
    <t>Caudal fin gpm</t>
  </si>
  <si>
    <t>Caudal in gpm</t>
  </si>
  <si>
    <t>Long pie</t>
  </si>
  <si>
    <t>Pendiente %</t>
  </si>
  <si>
    <t xml:space="preserve">Caños acum </t>
  </si>
  <si>
    <t>Presion ini (m)</t>
  </si>
  <si>
    <t>Presion fin (m)</t>
  </si>
  <si>
    <t>Long (m)</t>
  </si>
  <si>
    <t>Caudal Inicial (m3 /h)</t>
  </si>
  <si>
    <t>Caudal final (m3 /h)</t>
  </si>
  <si>
    <t>P</t>
  </si>
  <si>
    <t>Hl submain</t>
  </si>
  <si>
    <t>K=( 0.9-1,1)</t>
  </si>
  <si>
    <t xml:space="preserve">  </t>
  </si>
  <si>
    <t>Teorico</t>
  </si>
  <si>
    <t>Q(m3/h)</t>
  </si>
  <si>
    <t>Dist(metros)</t>
  </si>
  <si>
    <t>PERDIDA DE CARGA EN TUBERÍA DIÁMETRO UNICO SIN DESCARGA LATERAL EN mca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</si>
</sst>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1.25"/>
      <color indexed="8"/>
      <name val="Arial"/>
      <family val="0"/>
    </font>
    <font>
      <sz val="8.5"/>
      <color indexed="8"/>
      <name val="Arial"/>
      <family val="0"/>
    </font>
    <font>
      <b/>
      <sz val="5.25"/>
      <color indexed="8"/>
      <name val="Arial"/>
      <family val="0"/>
    </font>
    <font>
      <b/>
      <sz val="9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>
      <alignment/>
    </xf>
    <xf numFmtId="170" fontId="0" fillId="0" borderId="0" xfId="48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23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>
      <alignment horizontal="right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right"/>
    </xf>
    <xf numFmtId="0" fontId="0" fillId="0" borderId="28" xfId="0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indexed="11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Presiones en Submain</a:t>
            </a:r>
          </a:p>
        </c:rich>
      </c:tx>
      <c:layout>
        <c:manualLayout>
          <c:xMode val="factor"/>
          <c:yMode val="factor"/>
          <c:x val="-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585"/>
          <c:w val="0.89275"/>
          <c:h val="0.8675"/>
        </c:manualLayout>
      </c:layout>
      <c:lineChart>
        <c:grouping val="standard"/>
        <c:varyColors val="0"/>
        <c:ser>
          <c:idx val="2"/>
          <c:order val="0"/>
          <c:tx>
            <c:v>verif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Hoja1!$D$34:$D$153</c:f>
              <c:numCache/>
            </c:numRef>
          </c:val>
          <c:smooth val="0"/>
        </c:ser>
        <c:ser>
          <c:idx val="0"/>
          <c:order val="1"/>
          <c:tx>
            <c:v>Calculo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Hoja1!$A$34:$A$75</c:f>
              <c:numCache/>
            </c:numRef>
          </c:cat>
          <c:val>
            <c:numRef>
              <c:f>Hoja1!$B$34:$B$155</c:f>
              <c:numCache/>
            </c:numRef>
          </c:val>
          <c:smooth val="0"/>
        </c:ser>
        <c:ser>
          <c:idx val="1"/>
          <c:order val="2"/>
          <c:tx>
            <c:v>HGLteor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Hoja1!$A$34:$A$75</c:f>
              <c:numCache/>
            </c:numRef>
          </c:cat>
          <c:val>
            <c:numRef>
              <c:f>Hoja1!$C$34:$C$155</c:f>
              <c:numCache/>
            </c:numRef>
          </c:val>
          <c:smooth val="0"/>
        </c:ser>
        <c:marker val="1"/>
        <c:axId val="51028456"/>
        <c:axId val="56602921"/>
      </c:lineChart>
      <c:catAx>
        <c:axId val="5102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Metros</a:t>
                </a:r>
              </a:p>
            </c:rich>
          </c:tx>
          <c:layout>
            <c:manualLayout>
              <c:xMode val="factor"/>
              <c:yMode val="factor"/>
              <c:x val="-0.0245"/>
              <c:y val="0.1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2921"/>
        <c:crosses val="autoZero"/>
        <c:auto val="1"/>
        <c:lblOffset val="100"/>
        <c:tickLblSkip val="10"/>
        <c:tickMarkSkip val="10"/>
        <c:noMultiLvlLbl val="0"/>
      </c:catAx>
      <c:valAx>
        <c:axId val="5660292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Presion submain (m)</a:t>
                </a:r>
              </a:p>
            </c:rich>
          </c:tx>
          <c:layout>
            <c:manualLayout>
              <c:xMode val="factor"/>
              <c:yMode val="factor"/>
              <c:x val="-0.021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84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CCFFFF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705"/>
          <c:w val="0.137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9</xdr:row>
      <xdr:rowOff>19050</xdr:rowOff>
    </xdr:from>
    <xdr:to>
      <xdr:col>12</xdr:col>
      <xdr:colOff>571500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3686175" y="1504950"/>
        <a:ext cx="5924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showGridLines="0" showZeros="0" tabSelected="1" zoomScale="75" zoomScaleNormal="75" zoomScalePageLayoutView="0" workbookViewId="0" topLeftCell="A1">
      <selection activeCell="D12" sqref="D12"/>
    </sheetView>
  </sheetViews>
  <sheetFormatPr defaultColWidth="11.421875" defaultRowHeight="12.75"/>
  <cols>
    <col min="1" max="1" width="15.57421875" style="0" customWidth="1"/>
    <col min="2" max="6" width="10.28125" style="0" customWidth="1"/>
  </cols>
  <sheetData>
    <row r="1" spans="1:8" ht="13.5" thickBot="1">
      <c r="A1" s="13" t="s">
        <v>47</v>
      </c>
      <c r="B1" s="7">
        <v>1</v>
      </c>
      <c r="C1" s="10">
        <v>2</v>
      </c>
      <c r="D1" s="10">
        <v>3</v>
      </c>
      <c r="E1" s="10">
        <v>4</v>
      </c>
      <c r="F1" s="10">
        <v>5</v>
      </c>
      <c r="H1" s="31" t="s">
        <v>71</v>
      </c>
    </row>
    <row r="2" spans="1:16" ht="13.5" thickBot="1">
      <c r="A2" s="14" t="s">
        <v>62</v>
      </c>
      <c r="B2" s="11">
        <v>0</v>
      </c>
      <c r="C2" s="9">
        <v>0</v>
      </c>
      <c r="D2" s="9">
        <v>0</v>
      </c>
      <c r="E2" s="9"/>
      <c r="F2" s="24">
        <v>20</v>
      </c>
      <c r="I2">
        <v>225</v>
      </c>
      <c r="J2">
        <v>160</v>
      </c>
      <c r="K2">
        <v>140</v>
      </c>
      <c r="L2">
        <v>110</v>
      </c>
      <c r="M2">
        <v>90</v>
      </c>
      <c r="N2">
        <v>75</v>
      </c>
      <c r="O2">
        <v>63</v>
      </c>
      <c r="P2">
        <v>50</v>
      </c>
    </row>
    <row r="3" spans="1:18" ht="12.75">
      <c r="A3" s="14" t="s">
        <v>63</v>
      </c>
      <c r="B3" s="12">
        <v>0</v>
      </c>
      <c r="C3" s="8">
        <v>0</v>
      </c>
      <c r="D3" s="8">
        <v>0</v>
      </c>
      <c r="E3" s="8"/>
      <c r="F3" s="26">
        <v>0</v>
      </c>
      <c r="G3" s="27" t="s">
        <v>69</v>
      </c>
      <c r="H3" s="28">
        <v>20</v>
      </c>
      <c r="N3" s="2"/>
      <c r="Q3" t="s">
        <v>66</v>
      </c>
      <c r="R3">
        <v>1.05</v>
      </c>
    </row>
    <row r="4" spans="1:18" ht="13.5" thickBot="1">
      <c r="A4" s="14" t="s">
        <v>61</v>
      </c>
      <c r="B4" s="12">
        <v>0</v>
      </c>
      <c r="C4" s="8">
        <v>0</v>
      </c>
      <c r="D4" s="8">
        <v>0</v>
      </c>
      <c r="E4" s="8"/>
      <c r="F4" s="26">
        <v>46</v>
      </c>
      <c r="G4" s="29" t="s">
        <v>70</v>
      </c>
      <c r="H4" s="30">
        <v>50</v>
      </c>
      <c r="I4">
        <f>+$H$4*($H3^1.852)/((0.97*I2/10)^4.871)</f>
        <v>0.003858614508902785</v>
      </c>
      <c r="J4">
        <f>+$H$4*$H3^1.852/((J2*0.97)/10)^4.871</f>
        <v>0.02030691744136348</v>
      </c>
      <c r="K4">
        <f>+$H$4*$H3^1.85/(0.97*K2/10)^4.871</f>
        <v>0.03868305069594171</v>
      </c>
      <c r="L4">
        <f>+$H$4*$H3^1.852/(0.97*L2/10)^4.871</f>
        <v>0.1259762479551915</v>
      </c>
      <c r="M4">
        <f>+$H$4*$H3^1.852/(0.97*M2/10)^4.871</f>
        <v>0.3348090396785917</v>
      </c>
      <c r="N4">
        <f>+$H$4*$H3^1.852/(0.97*N2/10)^4.871</f>
        <v>0.8137462959047999</v>
      </c>
      <c r="O4">
        <f>+$H$4*$H3^1.852/(0.97*O2/10)^4.871</f>
        <v>1.9024998110347484</v>
      </c>
      <c r="P4">
        <f>+$H$4*$H3^1.852/(0.97*P2/10)^4.871</f>
        <v>5.864480513836703</v>
      </c>
      <c r="Q4" t="s">
        <v>11</v>
      </c>
      <c r="R4">
        <f>+(B6-B7)/(B8+1)/6*100</f>
        <v>9.25925925925926</v>
      </c>
    </row>
    <row r="5" spans="1:14" ht="13.5" thickBot="1">
      <c r="A5" s="15" t="s">
        <v>3</v>
      </c>
      <c r="B5" s="16">
        <v>0</v>
      </c>
      <c r="C5" s="17">
        <v>0</v>
      </c>
      <c r="D5" s="17">
        <v>0</v>
      </c>
      <c r="E5" s="17"/>
      <c r="F5" s="18"/>
      <c r="H5" s="25"/>
      <c r="N5" s="2"/>
    </row>
    <row r="6" spans="1:14" ht="12.75">
      <c r="A6" t="s">
        <v>59</v>
      </c>
      <c r="B6" s="3">
        <v>15</v>
      </c>
      <c r="N6" s="2"/>
    </row>
    <row r="7" spans="1:14" ht="12.75">
      <c r="A7" t="s">
        <v>60</v>
      </c>
      <c r="B7" s="3">
        <v>10</v>
      </c>
      <c r="N7" s="2"/>
    </row>
    <row r="8" spans="1:14" ht="13.5" thickBot="1">
      <c r="A8" t="s">
        <v>20</v>
      </c>
      <c r="B8" s="6">
        <f>ROUNDUP(SUM(B4:F4)/6,0)</f>
        <v>8</v>
      </c>
      <c r="N8" s="2"/>
    </row>
    <row r="9" spans="1:14" ht="11.25" customHeight="1" thickBot="1">
      <c r="A9" s="10" t="s">
        <v>4</v>
      </c>
      <c r="B9" s="19" t="s">
        <v>5</v>
      </c>
      <c r="C9" s="10" t="s">
        <v>68</v>
      </c>
      <c r="D9" s="7"/>
      <c r="N9" s="2"/>
    </row>
    <row r="10" spans="1:14" ht="12.75">
      <c r="A10" s="22">
        <v>40</v>
      </c>
      <c r="B10" s="23">
        <f>+Hoja2!B3</f>
        <v>4</v>
      </c>
      <c r="C10" s="22"/>
      <c r="D10" s="23">
        <v>0</v>
      </c>
      <c r="N10" s="2"/>
    </row>
    <row r="11" spans="1:14" ht="12.75">
      <c r="A11" s="20">
        <v>50</v>
      </c>
      <c r="B11" s="21">
        <f>+Hoja2!B4</f>
        <v>3</v>
      </c>
      <c r="C11" s="20"/>
      <c r="D11" s="23">
        <v>8</v>
      </c>
      <c r="N11" s="2"/>
    </row>
    <row r="12" spans="1:14" ht="12.75">
      <c r="A12" s="20">
        <v>63</v>
      </c>
      <c r="B12" s="23">
        <f>+Hoja2!B5</f>
        <v>1</v>
      </c>
      <c r="C12" s="20"/>
      <c r="D12" s="23"/>
      <c r="N12" s="2"/>
    </row>
    <row r="13" spans="1:14" ht="12.75">
      <c r="A13" s="20">
        <v>75</v>
      </c>
      <c r="B13" s="23">
        <f>+Hoja2!B6</f>
        <v>0</v>
      </c>
      <c r="C13" s="20"/>
      <c r="D13" s="23"/>
      <c r="N13" s="2"/>
    </row>
    <row r="14" spans="1:4" ht="12.75">
      <c r="A14" s="20">
        <v>90</v>
      </c>
      <c r="B14" s="23">
        <f>+Hoja2!B7</f>
        <v>0</v>
      </c>
      <c r="C14" s="20"/>
      <c r="D14" s="23"/>
    </row>
    <row r="15" spans="1:4" ht="12.75">
      <c r="A15" s="20">
        <v>110</v>
      </c>
      <c r="B15" s="23">
        <f>+Hoja2!B8</f>
        <v>0</v>
      </c>
      <c r="C15" s="20"/>
      <c r="D15" s="23"/>
    </row>
    <row r="16" spans="1:4" ht="12.75">
      <c r="A16" s="20">
        <v>140</v>
      </c>
      <c r="B16" s="23">
        <f>+Hoja2!B9</f>
        <v>0</v>
      </c>
      <c r="C16" s="20"/>
      <c r="D16" s="23"/>
    </row>
    <row r="17" spans="1:4" ht="12.75">
      <c r="A17" s="20">
        <v>160</v>
      </c>
      <c r="B17" s="23">
        <f>+Hoja2!B10</f>
        <v>0</v>
      </c>
      <c r="C17" s="20"/>
      <c r="D17" s="23">
        <v>0</v>
      </c>
    </row>
    <row r="18" spans="1:4" ht="12.75">
      <c r="A18" s="20">
        <v>200</v>
      </c>
      <c r="B18" s="21">
        <f>+Hoja2!B11</f>
        <v>0</v>
      </c>
      <c r="C18" s="20"/>
      <c r="D18" s="8"/>
    </row>
    <row r="19" spans="1:4" ht="12.75">
      <c r="A19" s="20">
        <v>225</v>
      </c>
      <c r="B19" s="21">
        <f>+Hoja2!B12</f>
        <v>0</v>
      </c>
      <c r="C19" s="20"/>
      <c r="D19" s="8"/>
    </row>
    <row r="20" spans="1:4" ht="12.75">
      <c r="A20" s="20">
        <v>250</v>
      </c>
      <c r="B20" s="21">
        <f>+Hoja3!T23</f>
        <v>0</v>
      </c>
      <c r="C20" s="20"/>
      <c r="D20" s="8">
        <v>0</v>
      </c>
    </row>
    <row r="21" spans="1:4" ht="12.75">
      <c r="A21" t="s">
        <v>20</v>
      </c>
      <c r="B21">
        <f>SUM(B10:B20)</f>
        <v>8</v>
      </c>
      <c r="D21" s="6">
        <f>SUM(D10:D20)</f>
        <v>8</v>
      </c>
    </row>
    <row r="22" spans="1:4" ht="12.75">
      <c r="A22" s="1" t="s">
        <v>43</v>
      </c>
      <c r="B22" s="2">
        <f>MIN(MIN(SMALL(B34:B235,B237+1)))</f>
        <v>10.699256577046762</v>
      </c>
      <c r="C22" s="2">
        <f>MIN(MIN(SMALL(C34:C235,C237+1)))</f>
        <v>10</v>
      </c>
      <c r="D22" s="2">
        <f>MIN(MIN(SMALL(D34:D235,D237+1)))</f>
        <v>12.042873444213857</v>
      </c>
    </row>
    <row r="23" spans="1:4" ht="12.75">
      <c r="A23" t="s">
        <v>46</v>
      </c>
      <c r="B23" s="2">
        <f>B238/(202-B237)</f>
        <v>12.736799984399136</v>
      </c>
      <c r="C23" s="2">
        <f>C238/(202-C237)</f>
        <v>12.222222222222221</v>
      </c>
      <c r="D23" s="2">
        <f>D238/(202-D237)</f>
        <v>13.323952928899153</v>
      </c>
    </row>
    <row r="24" spans="1:5" ht="12.75">
      <c r="A24" t="s">
        <v>42</v>
      </c>
      <c r="B24" s="4">
        <f>(+B22/B23)^0.5</f>
        <v>0.9165298984147439</v>
      </c>
      <c r="C24" s="4">
        <f>(+C22/C23)^0.5</f>
        <v>0.9045340337332909</v>
      </c>
      <c r="D24" s="4">
        <f>(+D22/D23)^0.5</f>
        <v>0.950710994566006</v>
      </c>
      <c r="E24" t="s">
        <v>23</v>
      </c>
    </row>
    <row r="32" spans="1:4" ht="12.75">
      <c r="A32" t="s">
        <v>24</v>
      </c>
      <c r="B32" t="s">
        <v>21</v>
      </c>
      <c r="C32" t="s">
        <v>28</v>
      </c>
      <c r="D32" t="s">
        <v>36</v>
      </c>
    </row>
    <row r="34" spans="1:4" ht="12.75">
      <c r="A34">
        <v>1</v>
      </c>
      <c r="B34" s="2">
        <f>IF(Hoja2!F27&gt;0,(Hoja2!F27-Hoja2!$F$231)*0.303,0)</f>
        <v>10.699256577046762</v>
      </c>
      <c r="C34" s="2">
        <f aca="true" t="shared" si="0" ref="C34:C97">IF(B33=0,IF(B34&gt;0,$B$7,0),IF(B34&gt;0,C33+$R$4/100*6,0))</f>
        <v>10</v>
      </c>
      <c r="D34" s="2">
        <f>IF(Hoja2!J27&gt;0,(Hoja2!J27-Hoja2!$J$231)*0.303,0)</f>
        <v>12.042873444213857</v>
      </c>
    </row>
    <row r="35" spans="1:4" ht="12.75">
      <c r="A35">
        <f>1+A34</f>
        <v>2</v>
      </c>
      <c r="B35" s="2">
        <f>IF(Hoja2!F28&gt;0,(Hoja2!F28-Hoja2!$F$231)*0.303,0)</f>
        <v>10.779415159890542</v>
      </c>
      <c r="C35" s="2">
        <f t="shared" si="0"/>
        <v>10.555555555555555</v>
      </c>
      <c r="D35" s="2">
        <f>IF(Hoja2!J28&gt;0,(Hoja2!J28-Hoja2!$J$231)*0.303,0)</f>
        <v>12.069906886956204</v>
      </c>
    </row>
    <row r="36" spans="1:4" ht="12.75">
      <c r="A36">
        <f aca="true" t="shared" si="1" ref="A36:A99">1+A35</f>
        <v>3</v>
      </c>
      <c r="B36" s="2">
        <f>IF(Hoja2!F29&gt;0,(Hoja2!F29-Hoja2!$F$231)*0.303,0)</f>
        <v>11.068787877206015</v>
      </c>
      <c r="C36" s="2">
        <f t="shared" si="0"/>
        <v>11.11111111111111</v>
      </c>
      <c r="D36" s="2">
        <f>IF(Hoja2!J29&gt;0,(Hoja2!J29-Hoja2!$J$231)*0.303,0)</f>
        <v>12.16749769391933</v>
      </c>
    </row>
    <row r="37" spans="1:4" ht="12.75">
      <c r="A37">
        <f t="shared" si="1"/>
        <v>4</v>
      </c>
      <c r="B37" s="2">
        <f>IF(Hoja2!F30&gt;0,(Hoja2!F30-Hoja2!$F$231)*0.303,0)</f>
        <v>11.681954624088577</v>
      </c>
      <c r="C37" s="2">
        <f t="shared" si="0"/>
        <v>11.666666666666666</v>
      </c>
      <c r="D37" s="2">
        <f>IF(Hoja2!J30&gt;0,(Hoja2!J30-Hoja2!$J$231)*0.303,0)</f>
        <v>12.374287878517093</v>
      </c>
    </row>
    <row r="38" spans="1:4" ht="12.75">
      <c r="A38">
        <f t="shared" si="1"/>
        <v>5</v>
      </c>
      <c r="B38" s="2">
        <f>IF(Hoja2!F31&gt;0,(Hoja2!F31-Hoja2!$F$231)*0.303,0)</f>
        <v>12.726590975628554</v>
      </c>
      <c r="C38" s="2">
        <f t="shared" si="0"/>
        <v>12.222222222222221</v>
      </c>
      <c r="D38" s="2">
        <f>IF(Hoja2!J31&gt;0,(Hoja2!J31-Hoja2!$J$231)*0.303,0)</f>
        <v>12.726590975628554</v>
      </c>
    </row>
    <row r="39" spans="1:4" ht="12.75">
      <c r="A39">
        <f t="shared" si="1"/>
        <v>6</v>
      </c>
      <c r="B39" s="2">
        <f>IF(Hoja2!F32&gt;0,(Hoja2!F32-Hoja2!$F$231)*0.303,0)</f>
        <v>13.259181953504811</v>
      </c>
      <c r="C39" s="2">
        <f t="shared" si="0"/>
        <v>12.777777777777777</v>
      </c>
      <c r="D39" s="2">
        <f>IF(Hoja2!J32&gt;0,(Hoja2!J32-Hoja2!$J$231)*0.303,0)</f>
        <v>13.259181953504811</v>
      </c>
    </row>
    <row r="40" spans="1:4" ht="12.75">
      <c r="A40">
        <f t="shared" si="1"/>
        <v>7</v>
      </c>
      <c r="B40" s="2">
        <f>IF(Hoja2!F33&gt;0,(Hoja2!F33-Hoja2!$F$231)*0.303,0)</f>
        <v>14.005695121631101</v>
      </c>
      <c r="C40" s="2">
        <f t="shared" si="0"/>
        <v>13.333333333333332</v>
      </c>
      <c r="D40" s="2">
        <f>IF(Hoja2!J33&gt;0,(Hoja2!J33-Hoja2!$J$231)*0.303,0)</f>
        <v>14.005695121631101</v>
      </c>
    </row>
    <row r="41" spans="1:4" ht="12.75">
      <c r="A41">
        <f t="shared" si="1"/>
        <v>8</v>
      </c>
      <c r="B41" s="2">
        <f>IF(Hoja2!F34&gt;0,(Hoja2!F34-Hoja2!$F$231)*0.303,0)</f>
        <v>14.998863599999996</v>
      </c>
      <c r="C41" s="2">
        <f t="shared" si="0"/>
        <v>13.888888888888888</v>
      </c>
      <c r="D41" s="2">
        <f>IF(Hoja2!J34&gt;0,(Hoja2!J34-Hoja2!$J$231)*0.303,0)</f>
        <v>14.998863599999996</v>
      </c>
    </row>
    <row r="42" spans="1:4" ht="12.75">
      <c r="A42">
        <f t="shared" si="1"/>
        <v>9</v>
      </c>
      <c r="B42" s="2">
        <f>IF(Hoja2!F35&gt;0,(Hoja2!F35-Hoja2!$F$231)*0.303,0)</f>
        <v>15.41145397059587</v>
      </c>
      <c r="C42" s="2">
        <f t="shared" si="0"/>
        <v>14.444444444444443</v>
      </c>
      <c r="D42" s="2">
        <f>IF(Hoja2!J35&gt;0,(Hoja2!J35-Hoja2!$J$231)*0.303,0)</f>
        <v>16.27067880572144</v>
      </c>
    </row>
    <row r="43" spans="1:4" ht="12.75">
      <c r="A43">
        <f t="shared" si="1"/>
        <v>10</v>
      </c>
      <c r="B43" s="2">
        <f>IF(Hoja2!F36&gt;0,(Hoja2!F36-Hoja2!$F$231)*0.303,0)</f>
        <v>0</v>
      </c>
      <c r="C43" s="2">
        <f t="shared" si="0"/>
        <v>0</v>
      </c>
      <c r="D43" s="2">
        <f>IF(Hoja2!J36&gt;0,(Hoja2!J36-Hoja2!$J$231)*0.303,0)</f>
        <v>0</v>
      </c>
    </row>
    <row r="44" spans="1:4" ht="12.75">
      <c r="A44">
        <f t="shared" si="1"/>
        <v>11</v>
      </c>
      <c r="B44" s="2">
        <f>IF(Hoja2!F37&gt;0,(Hoja2!F37-Hoja2!$F$231)*0.303,0)</f>
        <v>0</v>
      </c>
      <c r="C44" s="2">
        <f t="shared" si="0"/>
        <v>0</v>
      </c>
      <c r="D44" s="2">
        <f>IF(Hoja2!J37&gt;0,(Hoja2!J37-Hoja2!$J$231)*0.303,0)</f>
        <v>0</v>
      </c>
    </row>
    <row r="45" spans="1:4" ht="12.75">
      <c r="A45">
        <f t="shared" si="1"/>
        <v>12</v>
      </c>
      <c r="B45" s="2">
        <f>IF(Hoja2!F38&gt;0,(Hoja2!F38-Hoja2!$F$231)*0.303,0)</f>
        <v>0</v>
      </c>
      <c r="C45" s="2">
        <f t="shared" si="0"/>
        <v>0</v>
      </c>
      <c r="D45" s="2">
        <f>IF(Hoja2!J38&gt;0,(Hoja2!J38-Hoja2!$J$231)*0.303,0)</f>
        <v>0</v>
      </c>
    </row>
    <row r="46" spans="1:4" ht="12.75">
      <c r="A46">
        <f t="shared" si="1"/>
        <v>13</v>
      </c>
      <c r="B46" s="2">
        <f>IF(Hoja2!F39&gt;0,(Hoja2!F39-Hoja2!$F$231)*0.303,0)</f>
        <v>0</v>
      </c>
      <c r="C46" s="2">
        <f t="shared" si="0"/>
        <v>0</v>
      </c>
      <c r="D46" s="2">
        <f>IF(Hoja2!J39&gt;0,(Hoja2!J39-Hoja2!$J$231)*0.303,0)</f>
        <v>0</v>
      </c>
    </row>
    <row r="47" spans="1:4" ht="12.75">
      <c r="A47">
        <f t="shared" si="1"/>
        <v>14</v>
      </c>
      <c r="B47" s="2">
        <f>IF(Hoja2!F40&gt;0,(Hoja2!F40-Hoja2!$F$231)*0.303,0)</f>
        <v>0</v>
      </c>
      <c r="C47" s="2">
        <f t="shared" si="0"/>
        <v>0</v>
      </c>
      <c r="D47" s="2">
        <f>IF(Hoja2!J40&gt;0,(Hoja2!J40-Hoja2!$J$231)*0.303,0)</f>
        <v>0</v>
      </c>
    </row>
    <row r="48" spans="1:4" ht="12.75">
      <c r="A48">
        <f t="shared" si="1"/>
        <v>15</v>
      </c>
      <c r="B48" s="2">
        <f>IF(Hoja2!F41&gt;0,(Hoja2!F41-Hoja2!$F$231)*0.303,0)</f>
        <v>0</v>
      </c>
      <c r="C48" s="2">
        <f t="shared" si="0"/>
        <v>0</v>
      </c>
      <c r="D48" s="2">
        <f>IF(Hoja2!J41&gt;0,(Hoja2!J41-Hoja2!$J$231)*0.303,0)</f>
        <v>0</v>
      </c>
    </row>
    <row r="49" spans="1:4" ht="12.75">
      <c r="A49">
        <f t="shared" si="1"/>
        <v>16</v>
      </c>
      <c r="B49" s="2">
        <f>IF(Hoja2!F42&gt;0,(Hoja2!F42-Hoja2!$F$231)*0.303,0)</f>
        <v>0</v>
      </c>
      <c r="C49" s="2">
        <f t="shared" si="0"/>
        <v>0</v>
      </c>
      <c r="D49" s="2">
        <f>IF(Hoja2!J42&gt;0,(Hoja2!J42-Hoja2!$J$231)*0.303,0)</f>
        <v>0</v>
      </c>
    </row>
    <row r="50" spans="1:4" ht="12.75">
      <c r="A50">
        <f t="shared" si="1"/>
        <v>17</v>
      </c>
      <c r="B50" s="2">
        <f>IF(Hoja2!F43&gt;0,(Hoja2!F43-Hoja2!$F$231)*0.303,0)</f>
        <v>0</v>
      </c>
      <c r="C50" s="2">
        <f t="shared" si="0"/>
        <v>0</v>
      </c>
      <c r="D50" s="2">
        <f>IF(Hoja2!J43&gt;0,(Hoja2!J43-Hoja2!$J$231)*0.303,0)</f>
        <v>0</v>
      </c>
    </row>
    <row r="51" spans="1:4" ht="12.75">
      <c r="A51">
        <f t="shared" si="1"/>
        <v>18</v>
      </c>
      <c r="B51" s="2">
        <f>IF(Hoja2!F44&gt;0,(Hoja2!F44-Hoja2!$F$231)*0.303,0)</f>
        <v>0</v>
      </c>
      <c r="C51" s="2">
        <f t="shared" si="0"/>
        <v>0</v>
      </c>
      <c r="D51" s="2">
        <f>IF(Hoja2!J44&gt;0,(Hoja2!J44-Hoja2!$J$231)*0.303,0)</f>
        <v>0</v>
      </c>
    </row>
    <row r="52" spans="1:4" ht="12.75">
      <c r="A52">
        <f t="shared" si="1"/>
        <v>19</v>
      </c>
      <c r="B52" s="2">
        <f>IF(Hoja2!F45&gt;0,(Hoja2!F45-Hoja2!$F$231)*0.303,0)</f>
        <v>0</v>
      </c>
      <c r="C52" s="2">
        <f t="shared" si="0"/>
        <v>0</v>
      </c>
      <c r="D52" s="2">
        <f>IF(Hoja2!J45&gt;0,(Hoja2!J45-Hoja2!$J$231)*0.303,0)</f>
        <v>0</v>
      </c>
    </row>
    <row r="53" spans="1:4" ht="12.75">
      <c r="A53">
        <f t="shared" si="1"/>
        <v>20</v>
      </c>
      <c r="B53" s="2">
        <f>IF(Hoja2!F46&gt;0,(Hoja2!F46-Hoja2!$F$231)*0.303,0)</f>
        <v>0</v>
      </c>
      <c r="C53" s="2">
        <f t="shared" si="0"/>
        <v>0</v>
      </c>
      <c r="D53" s="2">
        <f>IF(Hoja2!J46&gt;0,(Hoja2!J46-Hoja2!$J$231)*0.303,0)</f>
        <v>0</v>
      </c>
    </row>
    <row r="54" spans="1:4" ht="12.75">
      <c r="A54">
        <f t="shared" si="1"/>
        <v>21</v>
      </c>
      <c r="B54" s="2">
        <f>IF(Hoja2!F47&gt;0,(Hoja2!F47-Hoja2!$F$231)*0.303,0)</f>
        <v>0</v>
      </c>
      <c r="C54" s="2">
        <f t="shared" si="0"/>
        <v>0</v>
      </c>
      <c r="D54" s="2">
        <f>IF(Hoja2!J47&gt;0,(Hoja2!J47-Hoja2!$J$231)*0.303,0)</f>
        <v>0</v>
      </c>
    </row>
    <row r="55" spans="1:4" ht="12.75">
      <c r="A55">
        <f t="shared" si="1"/>
        <v>22</v>
      </c>
      <c r="B55" s="2">
        <f>IF(Hoja2!F48&gt;0,(Hoja2!F48-Hoja2!$F$231)*0.303,0)</f>
        <v>0</v>
      </c>
      <c r="C55" s="2">
        <f t="shared" si="0"/>
        <v>0</v>
      </c>
      <c r="D55" s="2">
        <f>IF(Hoja2!J48&gt;0,(Hoja2!J48-Hoja2!$J$231)*0.303,0)</f>
        <v>0</v>
      </c>
    </row>
    <row r="56" spans="1:4" ht="12.75">
      <c r="A56">
        <f t="shared" si="1"/>
        <v>23</v>
      </c>
      <c r="B56" s="2">
        <f>IF(Hoja2!F49&gt;0,(Hoja2!F49-Hoja2!$F$231)*0.303,0)</f>
        <v>0</v>
      </c>
      <c r="C56" s="2">
        <f t="shared" si="0"/>
        <v>0</v>
      </c>
      <c r="D56" s="2">
        <f>IF(Hoja2!J49&gt;0,(Hoja2!J49-Hoja2!$J$231)*0.303,0)</f>
        <v>0</v>
      </c>
    </row>
    <row r="57" spans="1:4" ht="12.75">
      <c r="A57">
        <f t="shared" si="1"/>
        <v>24</v>
      </c>
      <c r="B57" s="2">
        <f>IF(Hoja2!F50&gt;0,(Hoja2!F50-Hoja2!$F$231)*0.303,0)</f>
        <v>0</v>
      </c>
      <c r="C57" s="2">
        <f t="shared" si="0"/>
        <v>0</v>
      </c>
      <c r="D57" s="2">
        <f>IF(Hoja2!J50&gt;0,(Hoja2!J50-Hoja2!$J$231)*0.303,0)</f>
        <v>0</v>
      </c>
    </row>
    <row r="58" spans="1:4" ht="12.75">
      <c r="A58">
        <f t="shared" si="1"/>
        <v>25</v>
      </c>
      <c r="B58" s="2">
        <f>IF(Hoja2!F51&gt;0,(Hoja2!F51-Hoja2!$F$231)*0.303,0)</f>
        <v>0</v>
      </c>
      <c r="C58" s="2">
        <f t="shared" si="0"/>
        <v>0</v>
      </c>
      <c r="D58" s="2">
        <f>IF(Hoja2!J51&gt;0,(Hoja2!J51-Hoja2!$J$231)*0.303,0)</f>
        <v>0</v>
      </c>
    </row>
    <row r="59" spans="1:4" ht="12.75">
      <c r="A59">
        <f t="shared" si="1"/>
        <v>26</v>
      </c>
      <c r="B59" s="2">
        <f>IF(Hoja2!F52&gt;0,(Hoja2!F52-Hoja2!$F$231)*0.303,0)</f>
        <v>0</v>
      </c>
      <c r="C59" s="2">
        <f t="shared" si="0"/>
        <v>0</v>
      </c>
      <c r="D59" s="2">
        <f>IF(Hoja2!J52&gt;0,(Hoja2!J52-Hoja2!$J$231)*0.303,0)</f>
        <v>0</v>
      </c>
    </row>
    <row r="60" spans="1:4" ht="12.75">
      <c r="A60">
        <f t="shared" si="1"/>
        <v>27</v>
      </c>
      <c r="B60" s="2">
        <f>IF(Hoja2!F53&gt;0,(Hoja2!F53-Hoja2!$F$231)*0.303,0)</f>
        <v>0</v>
      </c>
      <c r="C60" s="2">
        <f t="shared" si="0"/>
        <v>0</v>
      </c>
      <c r="D60" s="2">
        <f>IF(Hoja2!J53&gt;0,(Hoja2!J53-Hoja2!$J$231)*0.303,0)</f>
        <v>0</v>
      </c>
    </row>
    <row r="61" spans="1:4" ht="12.75">
      <c r="A61">
        <f t="shared" si="1"/>
        <v>28</v>
      </c>
      <c r="B61" s="2">
        <f>IF(Hoja2!F54&gt;0,(Hoja2!F54-Hoja2!$F$231)*0.303,0)</f>
        <v>0</v>
      </c>
      <c r="C61" s="2">
        <f t="shared" si="0"/>
        <v>0</v>
      </c>
      <c r="D61" s="2">
        <f>IF(Hoja2!J54&gt;0,(Hoja2!J54-Hoja2!$J$231)*0.303,0)</f>
        <v>0</v>
      </c>
    </row>
    <row r="62" spans="1:4" ht="12.75">
      <c r="A62">
        <f t="shared" si="1"/>
        <v>29</v>
      </c>
      <c r="B62" s="2">
        <f>IF(Hoja2!F55&gt;0,(Hoja2!F55-Hoja2!$F$231)*0.303,0)</f>
        <v>0</v>
      </c>
      <c r="C62" s="2">
        <f t="shared" si="0"/>
        <v>0</v>
      </c>
      <c r="D62" s="2">
        <f>IF(Hoja2!J55&gt;0,(Hoja2!J55-Hoja2!$J$231)*0.303,0)</f>
        <v>0</v>
      </c>
    </row>
    <row r="63" spans="1:4" ht="12.75">
      <c r="A63">
        <f t="shared" si="1"/>
        <v>30</v>
      </c>
      <c r="B63" s="2">
        <f>IF(Hoja2!F56&gt;0,(Hoja2!F56-Hoja2!$F$231)*0.303,0)</f>
        <v>0</v>
      </c>
      <c r="C63" s="2">
        <f t="shared" si="0"/>
        <v>0</v>
      </c>
      <c r="D63" s="2">
        <f>IF(Hoja2!J56&gt;0,(Hoja2!J56-Hoja2!$J$231)*0.303,0)</f>
        <v>0</v>
      </c>
    </row>
    <row r="64" spans="1:4" ht="12.75">
      <c r="A64">
        <f t="shared" si="1"/>
        <v>31</v>
      </c>
      <c r="B64" s="2">
        <f>IF(Hoja2!F57&gt;0,(Hoja2!F57-Hoja2!$F$231)*0.303,0)</f>
        <v>0</v>
      </c>
      <c r="C64" s="2">
        <f t="shared" si="0"/>
        <v>0</v>
      </c>
      <c r="D64" s="2">
        <f>IF(Hoja2!J57&gt;0,(Hoja2!J57-Hoja2!$J$231)*0.303,0)</f>
        <v>0</v>
      </c>
    </row>
    <row r="65" spans="1:4" ht="12.75">
      <c r="A65">
        <f t="shared" si="1"/>
        <v>32</v>
      </c>
      <c r="B65" s="2">
        <f>IF(Hoja2!F58&gt;0,(Hoja2!F58-Hoja2!$F$231)*0.303,0)</f>
        <v>0</v>
      </c>
      <c r="C65" s="2">
        <f t="shared" si="0"/>
        <v>0</v>
      </c>
      <c r="D65" s="2">
        <f>IF(Hoja2!J58&gt;0,(Hoja2!J58-Hoja2!$J$231)*0.303,0)</f>
        <v>0</v>
      </c>
    </row>
    <row r="66" spans="1:4" ht="12.75">
      <c r="A66">
        <f t="shared" si="1"/>
        <v>33</v>
      </c>
      <c r="B66" s="2">
        <f>IF(Hoja2!F59&gt;0,(Hoja2!F59-Hoja2!$F$231)*0.303,0)</f>
        <v>0</v>
      </c>
      <c r="C66" s="2">
        <f t="shared" si="0"/>
        <v>0</v>
      </c>
      <c r="D66" s="2">
        <f>IF(Hoja2!J59&gt;0,(Hoja2!J59-Hoja2!$J$231)*0.303,0)</f>
        <v>0</v>
      </c>
    </row>
    <row r="67" spans="1:4" ht="12.75">
      <c r="A67">
        <f t="shared" si="1"/>
        <v>34</v>
      </c>
      <c r="B67" s="2">
        <f>IF(Hoja2!F60&gt;0,(Hoja2!F60-Hoja2!$F$231)*0.303,0)</f>
        <v>0</v>
      </c>
      <c r="C67" s="2">
        <f t="shared" si="0"/>
        <v>0</v>
      </c>
      <c r="D67" s="2">
        <f>IF(Hoja2!J60&gt;0,(Hoja2!J60-Hoja2!$J$231)*0.303,0)</f>
        <v>0</v>
      </c>
    </row>
    <row r="68" spans="1:4" ht="12.75">
      <c r="A68">
        <f t="shared" si="1"/>
        <v>35</v>
      </c>
      <c r="B68" s="2">
        <f>IF(Hoja2!F61&gt;0,(Hoja2!F61-Hoja2!$F$231)*0.303,0)</f>
        <v>0</v>
      </c>
      <c r="C68" s="2">
        <f t="shared" si="0"/>
        <v>0</v>
      </c>
      <c r="D68" s="2">
        <f>IF(Hoja2!J61&gt;0,(Hoja2!J61-Hoja2!$J$231)*0.303,0)</f>
        <v>0</v>
      </c>
    </row>
    <row r="69" spans="1:4" ht="12.75">
      <c r="A69">
        <f t="shared" si="1"/>
        <v>36</v>
      </c>
      <c r="B69" s="2">
        <f>IF(Hoja2!F62&gt;0,(Hoja2!F62-Hoja2!$F$231)*0.303,0)</f>
        <v>0</v>
      </c>
      <c r="C69" s="2">
        <f t="shared" si="0"/>
        <v>0</v>
      </c>
      <c r="D69" s="2">
        <f>IF(Hoja2!J62&gt;0,(Hoja2!J62-Hoja2!$J$231)*0.303,0)</f>
        <v>0</v>
      </c>
    </row>
    <row r="70" spans="1:4" ht="12.75">
      <c r="A70">
        <f t="shared" si="1"/>
        <v>37</v>
      </c>
      <c r="B70" s="2">
        <f>IF(Hoja2!F63&gt;0,(Hoja2!F63-Hoja2!$F$231)*0.303,0)</f>
        <v>0</v>
      </c>
      <c r="C70" s="2">
        <f t="shared" si="0"/>
        <v>0</v>
      </c>
      <c r="D70" s="2">
        <f>IF(Hoja2!J63&gt;0,(Hoja2!J63-Hoja2!$J$231)*0.303,0)</f>
        <v>0</v>
      </c>
    </row>
    <row r="71" spans="1:4" ht="12.75">
      <c r="A71">
        <f t="shared" si="1"/>
        <v>38</v>
      </c>
      <c r="B71" s="2">
        <f>IF(Hoja2!F64&gt;0,(Hoja2!F64-Hoja2!$F$231)*0.303,0)</f>
        <v>0</v>
      </c>
      <c r="C71" s="2">
        <f t="shared" si="0"/>
        <v>0</v>
      </c>
      <c r="D71" s="2">
        <f>IF(Hoja2!J64&gt;0,(Hoja2!J64-Hoja2!$J$231)*0.303,0)</f>
        <v>0</v>
      </c>
    </row>
    <row r="72" spans="1:4" ht="12.75">
      <c r="A72">
        <f t="shared" si="1"/>
        <v>39</v>
      </c>
      <c r="B72" s="2">
        <f>IF(Hoja2!F65&gt;0,(Hoja2!F65-Hoja2!$F$231)*0.303,0)</f>
        <v>0</v>
      </c>
      <c r="C72" s="2">
        <f t="shared" si="0"/>
        <v>0</v>
      </c>
      <c r="D72" s="2">
        <f>IF(Hoja2!J65&gt;0,(Hoja2!J65-Hoja2!$J$231)*0.303,0)</f>
        <v>0</v>
      </c>
    </row>
    <row r="73" spans="1:4" ht="12.75">
      <c r="A73">
        <f t="shared" si="1"/>
        <v>40</v>
      </c>
      <c r="B73" s="2">
        <f>IF(Hoja2!F66&gt;0,(Hoja2!F66-Hoja2!$F$231)*0.303,0)</f>
        <v>0</v>
      </c>
      <c r="C73" s="2">
        <f t="shared" si="0"/>
        <v>0</v>
      </c>
      <c r="D73" s="2">
        <f>IF(Hoja2!J66&gt;0,(Hoja2!J66-Hoja2!$J$231)*0.303,0)</f>
        <v>0</v>
      </c>
    </row>
    <row r="74" spans="1:4" ht="12.75">
      <c r="A74">
        <f t="shared" si="1"/>
        <v>41</v>
      </c>
      <c r="B74" s="2">
        <f>IF(Hoja2!F67&gt;0,(Hoja2!F67-Hoja2!$F$231)*0.303,0)</f>
        <v>0</v>
      </c>
      <c r="C74" s="2">
        <f t="shared" si="0"/>
        <v>0</v>
      </c>
      <c r="D74" s="2">
        <f>IF(Hoja2!J67&gt;0,(Hoja2!J67-Hoja2!$J$231)*0.303,0)</f>
        <v>0</v>
      </c>
    </row>
    <row r="75" spans="1:4" ht="12.75">
      <c r="A75">
        <f t="shared" si="1"/>
        <v>42</v>
      </c>
      <c r="B75" s="2">
        <f>IF(Hoja2!F68&gt;0,(Hoja2!F68-Hoja2!$F$231)*0.303,0)</f>
        <v>0</v>
      </c>
      <c r="C75" s="2">
        <f t="shared" si="0"/>
        <v>0</v>
      </c>
      <c r="D75" s="2">
        <f>IF(Hoja2!J68&gt;0,(Hoja2!J68-Hoja2!$J$231)*0.303,0)</f>
        <v>0</v>
      </c>
    </row>
    <row r="76" spans="1:4" ht="12.75">
      <c r="A76">
        <f t="shared" si="1"/>
        <v>43</v>
      </c>
      <c r="B76" s="2">
        <f>IF(Hoja2!F69&gt;0,(Hoja2!F69-Hoja2!$F$231)*0.303,0)</f>
        <v>0</v>
      </c>
      <c r="C76" s="2">
        <f t="shared" si="0"/>
        <v>0</v>
      </c>
      <c r="D76" s="2">
        <f>IF(Hoja2!J69&gt;0,(Hoja2!J69-Hoja2!$J$231)*0.303,0)</f>
        <v>0</v>
      </c>
    </row>
    <row r="77" spans="1:4" ht="12.75">
      <c r="A77">
        <f t="shared" si="1"/>
        <v>44</v>
      </c>
      <c r="B77" s="2">
        <f>IF(Hoja2!F70&gt;0,(Hoja2!F70-Hoja2!$F$231)*0.303,0)</f>
        <v>0</v>
      </c>
      <c r="C77" s="2">
        <f t="shared" si="0"/>
        <v>0</v>
      </c>
      <c r="D77" s="2">
        <f>IF(Hoja2!J70&gt;0,(Hoja2!J70-Hoja2!$J$231)*0.303,0)</f>
        <v>0</v>
      </c>
    </row>
    <row r="78" spans="1:4" ht="12.75">
      <c r="A78">
        <f t="shared" si="1"/>
        <v>45</v>
      </c>
      <c r="B78" s="2">
        <f>IF(Hoja2!F71&gt;0,(Hoja2!F71-Hoja2!$F$231)*0.303,0)</f>
        <v>0</v>
      </c>
      <c r="C78" s="2">
        <f t="shared" si="0"/>
        <v>0</v>
      </c>
      <c r="D78" s="2">
        <f>IF(Hoja2!J71&gt;0,(Hoja2!J71-Hoja2!$J$231)*0.303,0)</f>
        <v>0</v>
      </c>
    </row>
    <row r="79" spans="1:4" ht="12.75">
      <c r="A79">
        <f t="shared" si="1"/>
        <v>46</v>
      </c>
      <c r="B79" s="2">
        <f>IF(Hoja2!F72&gt;0,(Hoja2!F72-Hoja2!$F$231)*0.303,0)</f>
        <v>0</v>
      </c>
      <c r="C79" s="2">
        <f t="shared" si="0"/>
        <v>0</v>
      </c>
      <c r="D79" s="2">
        <f>IF(Hoja2!J72&gt;0,(Hoja2!J72-Hoja2!$J$231)*0.303,0)</f>
        <v>0</v>
      </c>
    </row>
    <row r="80" spans="1:4" ht="12.75">
      <c r="A80">
        <f t="shared" si="1"/>
        <v>47</v>
      </c>
      <c r="B80" s="2">
        <f>IF(Hoja2!F73&gt;0,(Hoja2!F73-Hoja2!$F$231)*0.303,0)</f>
        <v>0</v>
      </c>
      <c r="C80" s="2">
        <f t="shared" si="0"/>
        <v>0</v>
      </c>
      <c r="D80" s="2">
        <f>IF(Hoja2!J73&gt;0,(Hoja2!J73-Hoja2!$J$231)*0.303,0)</f>
        <v>0</v>
      </c>
    </row>
    <row r="81" spans="1:4" ht="12.75">
      <c r="A81">
        <f t="shared" si="1"/>
        <v>48</v>
      </c>
      <c r="B81" s="2">
        <f>IF(Hoja2!F74&gt;0,(Hoja2!F74-Hoja2!$F$231)*0.303,0)</f>
        <v>0</v>
      </c>
      <c r="C81" s="2">
        <f t="shared" si="0"/>
        <v>0</v>
      </c>
      <c r="D81" s="2">
        <f>IF(Hoja2!J74&gt;0,(Hoja2!J74-Hoja2!$J$231)*0.303,0)</f>
        <v>0</v>
      </c>
    </row>
    <row r="82" spans="1:4" ht="12.75">
      <c r="A82">
        <f t="shared" si="1"/>
        <v>49</v>
      </c>
      <c r="B82" s="2">
        <f>IF(Hoja2!F75&gt;0,(Hoja2!F75-Hoja2!$F$231)*0.303,0)</f>
        <v>0</v>
      </c>
      <c r="C82" s="2">
        <f t="shared" si="0"/>
        <v>0</v>
      </c>
      <c r="D82" s="2">
        <f>IF(Hoja2!J75&gt;0,(Hoja2!J75-Hoja2!$J$231)*0.303,0)</f>
        <v>0</v>
      </c>
    </row>
    <row r="83" spans="1:4" ht="12.75">
      <c r="A83">
        <f t="shared" si="1"/>
        <v>50</v>
      </c>
      <c r="B83" s="2">
        <f>IF(Hoja2!F76&gt;0,(Hoja2!F76-Hoja2!$F$231)*0.303,0)</f>
        <v>0</v>
      </c>
      <c r="C83" s="2">
        <f t="shared" si="0"/>
        <v>0</v>
      </c>
      <c r="D83" s="2">
        <f>IF(Hoja2!J76&gt;0,(Hoja2!J76-Hoja2!$J$231)*0.303,0)</f>
        <v>0</v>
      </c>
    </row>
    <row r="84" spans="1:4" ht="12.75">
      <c r="A84">
        <f t="shared" si="1"/>
        <v>51</v>
      </c>
      <c r="B84" s="2">
        <f>IF(Hoja2!F77&gt;0,(Hoja2!F77-Hoja2!$F$231)*0.303,0)</f>
        <v>0</v>
      </c>
      <c r="C84" s="2">
        <f t="shared" si="0"/>
        <v>0</v>
      </c>
      <c r="D84" s="2">
        <f>IF(Hoja2!J77&gt;0,(Hoja2!J77-Hoja2!$J$231)*0.303,0)</f>
        <v>0</v>
      </c>
    </row>
    <row r="85" spans="1:4" ht="12.75">
      <c r="A85">
        <f t="shared" si="1"/>
        <v>52</v>
      </c>
      <c r="B85" s="2">
        <f>IF(Hoja2!F78&gt;0,(Hoja2!F78-Hoja2!$F$231)*0.303,0)</f>
        <v>0</v>
      </c>
      <c r="C85" s="2">
        <f t="shared" si="0"/>
        <v>0</v>
      </c>
      <c r="D85" s="2">
        <f>IF(Hoja2!J78&gt;0,(Hoja2!J78-Hoja2!$J$231)*0.303,0)</f>
        <v>0</v>
      </c>
    </row>
    <row r="86" spans="1:4" ht="12.75">
      <c r="A86">
        <f t="shared" si="1"/>
        <v>53</v>
      </c>
      <c r="B86" s="2">
        <f>IF(Hoja2!F79&gt;0,(Hoja2!F79-Hoja2!$F$231)*0.303,0)</f>
        <v>0</v>
      </c>
      <c r="C86" s="2">
        <f t="shared" si="0"/>
        <v>0</v>
      </c>
      <c r="D86" s="2">
        <f>IF(Hoja2!J79&gt;0,(Hoja2!J79-Hoja2!$J$231)*0.303,0)</f>
        <v>0</v>
      </c>
    </row>
    <row r="87" spans="1:4" ht="12.75">
      <c r="A87">
        <f t="shared" si="1"/>
        <v>54</v>
      </c>
      <c r="B87" s="2">
        <f>IF(Hoja2!F80&gt;0,(Hoja2!F80-Hoja2!$F$231)*0.303,0)</f>
        <v>0</v>
      </c>
      <c r="C87" s="2">
        <f t="shared" si="0"/>
        <v>0</v>
      </c>
      <c r="D87" s="2">
        <f>IF(Hoja2!J80&gt;0,(Hoja2!J80-Hoja2!$J$231)*0.303,0)</f>
        <v>0</v>
      </c>
    </row>
    <row r="88" spans="1:4" ht="12.75">
      <c r="A88">
        <f t="shared" si="1"/>
        <v>55</v>
      </c>
      <c r="B88" s="2">
        <f>IF(Hoja2!F81&gt;0,(Hoja2!F81-Hoja2!$F$231)*0.303,0)</f>
        <v>0</v>
      </c>
      <c r="C88" s="2">
        <f t="shared" si="0"/>
        <v>0</v>
      </c>
      <c r="D88" s="2">
        <f>IF(Hoja2!J81&gt;0,(Hoja2!J81-Hoja2!$J$231)*0.303,0)</f>
        <v>0</v>
      </c>
    </row>
    <row r="89" spans="1:4" ht="12.75">
      <c r="A89">
        <f t="shared" si="1"/>
        <v>56</v>
      </c>
      <c r="B89" s="2">
        <f>IF(Hoja2!F82&gt;0,(Hoja2!F82-Hoja2!$F$231)*0.303,0)</f>
        <v>0</v>
      </c>
      <c r="C89" s="2">
        <f t="shared" si="0"/>
        <v>0</v>
      </c>
      <c r="D89" s="2">
        <f>IF(Hoja2!J82&gt;0,(Hoja2!J82-Hoja2!$J$231)*0.303,0)</f>
        <v>0</v>
      </c>
    </row>
    <row r="90" spans="1:4" ht="12.75">
      <c r="A90">
        <f t="shared" si="1"/>
        <v>57</v>
      </c>
      <c r="B90" s="2">
        <f>IF(Hoja2!F83&gt;0,(Hoja2!F83-Hoja2!$F$231)*0.303,0)</f>
        <v>0</v>
      </c>
      <c r="C90" s="2">
        <f t="shared" si="0"/>
        <v>0</v>
      </c>
      <c r="D90" s="2">
        <f>IF(Hoja2!J83&gt;0,(Hoja2!J83-Hoja2!$J$231)*0.303,0)</f>
        <v>0</v>
      </c>
    </row>
    <row r="91" spans="1:4" ht="12.75">
      <c r="A91">
        <f t="shared" si="1"/>
        <v>58</v>
      </c>
      <c r="B91" s="2">
        <f>IF(Hoja2!F84&gt;0,(Hoja2!F84-Hoja2!$F$231)*0.303,0)</f>
        <v>0</v>
      </c>
      <c r="C91" s="2">
        <f t="shared" si="0"/>
        <v>0</v>
      </c>
      <c r="D91" s="2">
        <f>IF(Hoja2!J84&gt;0,(Hoja2!J84-Hoja2!$J$231)*0.303,0)</f>
        <v>0</v>
      </c>
    </row>
    <row r="92" spans="1:4" ht="12.75">
      <c r="A92">
        <f t="shared" si="1"/>
        <v>59</v>
      </c>
      <c r="B92" s="2">
        <f>IF(Hoja2!F85&gt;0,(Hoja2!F85-Hoja2!$F$231)*0.303,0)</f>
        <v>0</v>
      </c>
      <c r="C92" s="2">
        <f t="shared" si="0"/>
        <v>0</v>
      </c>
      <c r="D92" s="2">
        <f>IF(Hoja2!J85&gt;0,(Hoja2!J85-Hoja2!$J$231)*0.303,0)</f>
        <v>0</v>
      </c>
    </row>
    <row r="93" spans="1:4" ht="12.75">
      <c r="A93">
        <f t="shared" si="1"/>
        <v>60</v>
      </c>
      <c r="B93" s="2">
        <f>IF(Hoja2!F86&gt;0,(Hoja2!F86-Hoja2!$F$231)*0.303,0)</f>
        <v>0</v>
      </c>
      <c r="C93" s="2">
        <f t="shared" si="0"/>
        <v>0</v>
      </c>
      <c r="D93" s="2">
        <f>IF(Hoja2!J86&gt;0,(Hoja2!J86-Hoja2!$J$231)*0.303,0)</f>
        <v>0</v>
      </c>
    </row>
    <row r="94" spans="1:4" ht="12.75">
      <c r="A94">
        <f t="shared" si="1"/>
        <v>61</v>
      </c>
      <c r="B94" s="2">
        <f>IF(Hoja2!F87&gt;0,(Hoja2!F87-Hoja2!$F$231)*0.303,0)</f>
        <v>0</v>
      </c>
      <c r="C94" s="2">
        <f t="shared" si="0"/>
        <v>0</v>
      </c>
      <c r="D94" s="2">
        <f>IF(Hoja2!J87&gt;0,(Hoja2!J87-Hoja2!$J$231)*0.303,0)</f>
        <v>0</v>
      </c>
    </row>
    <row r="95" spans="1:4" ht="12.75">
      <c r="A95">
        <f t="shared" si="1"/>
        <v>62</v>
      </c>
      <c r="B95" s="2">
        <f>IF(Hoja2!F88&gt;0,(Hoja2!F88-Hoja2!$F$231)*0.303,0)</f>
        <v>0</v>
      </c>
      <c r="C95" s="2">
        <f t="shared" si="0"/>
        <v>0</v>
      </c>
      <c r="D95" s="2">
        <f>IF(Hoja2!J88&gt;0,(Hoja2!J88-Hoja2!$J$231)*0.303,0)</f>
        <v>0</v>
      </c>
    </row>
    <row r="96" spans="1:4" ht="12.75">
      <c r="A96">
        <f t="shared" si="1"/>
        <v>63</v>
      </c>
      <c r="B96" s="2">
        <f>IF(Hoja2!F89&gt;0,(Hoja2!F89-Hoja2!$F$231)*0.303,0)</f>
        <v>0</v>
      </c>
      <c r="C96" s="2">
        <f t="shared" si="0"/>
        <v>0</v>
      </c>
      <c r="D96" s="2">
        <f>IF(Hoja2!J89&gt;0,(Hoja2!J89-Hoja2!$J$231)*0.303,0)</f>
        <v>0</v>
      </c>
    </row>
    <row r="97" spans="1:4" ht="12.75">
      <c r="A97">
        <f t="shared" si="1"/>
        <v>64</v>
      </c>
      <c r="B97" s="2">
        <f>IF(Hoja2!F90&gt;0,(Hoja2!F90-Hoja2!$F$231)*0.303,0)</f>
        <v>0</v>
      </c>
      <c r="C97" s="2">
        <f t="shared" si="0"/>
        <v>0</v>
      </c>
      <c r="D97" s="2">
        <f>IF(Hoja2!J90&gt;0,(Hoja2!J90-Hoja2!$J$231)*0.303,0)</f>
        <v>0</v>
      </c>
    </row>
    <row r="98" spans="1:4" ht="12.75">
      <c r="A98">
        <f t="shared" si="1"/>
        <v>65</v>
      </c>
      <c r="B98" s="2">
        <f>IF(Hoja2!F91&gt;0,(Hoja2!F91-Hoja2!$F$231)*0.303,0)</f>
        <v>0</v>
      </c>
      <c r="C98" s="2">
        <f aca="true" t="shared" si="2" ref="C98:C161">IF(B97=0,IF(B98&gt;0,$B$7,0),IF(B98&gt;0,C97+$R$4/100*6,0))</f>
        <v>0</v>
      </c>
      <c r="D98" s="2">
        <f>IF(Hoja2!J91&gt;0,(Hoja2!J91-Hoja2!$J$231)*0.303,0)</f>
        <v>0</v>
      </c>
    </row>
    <row r="99" spans="1:4" ht="12.75">
      <c r="A99">
        <f t="shared" si="1"/>
        <v>66</v>
      </c>
      <c r="B99" s="2">
        <f>IF(Hoja2!F92&gt;0,(Hoja2!F92-Hoja2!$F$231)*0.303,0)</f>
        <v>0</v>
      </c>
      <c r="C99" s="2">
        <f t="shared" si="2"/>
        <v>0</v>
      </c>
      <c r="D99" s="2">
        <f>IF(Hoja2!J92&gt;0,(Hoja2!J92-Hoja2!$J$231)*0.303,0)</f>
        <v>0</v>
      </c>
    </row>
    <row r="100" spans="1:4" ht="12.75">
      <c r="A100">
        <f aca="true" t="shared" si="3" ref="A100:A163">1+A99</f>
        <v>67</v>
      </c>
      <c r="B100" s="2">
        <f>IF(Hoja2!F93&gt;0,(Hoja2!F93-Hoja2!$F$231)*0.303,0)</f>
        <v>0</v>
      </c>
      <c r="C100" s="2">
        <f t="shared" si="2"/>
        <v>0</v>
      </c>
      <c r="D100" s="2">
        <f>IF(Hoja2!J93&gt;0,(Hoja2!J93-Hoja2!$J$231)*0.303,0)</f>
        <v>0</v>
      </c>
    </row>
    <row r="101" spans="1:4" ht="12.75">
      <c r="A101">
        <f t="shared" si="3"/>
        <v>68</v>
      </c>
      <c r="B101" s="2">
        <f>IF(Hoja2!F94&gt;0,(Hoja2!F94-Hoja2!$F$231)*0.303,0)</f>
        <v>0</v>
      </c>
      <c r="C101" s="2">
        <f t="shared" si="2"/>
        <v>0</v>
      </c>
      <c r="D101" s="2">
        <f>IF(Hoja2!J94&gt;0,(Hoja2!J94-Hoja2!$J$231)*0.303,0)</f>
        <v>0</v>
      </c>
    </row>
    <row r="102" spans="1:4" ht="12.75">
      <c r="A102">
        <f t="shared" si="3"/>
        <v>69</v>
      </c>
      <c r="B102" s="2">
        <f>IF(Hoja2!F95&gt;0,(Hoja2!F95-Hoja2!$F$231)*0.303,0)</f>
        <v>0</v>
      </c>
      <c r="C102" s="2">
        <f t="shared" si="2"/>
        <v>0</v>
      </c>
      <c r="D102" s="2">
        <f>IF(Hoja2!J95&gt;0,(Hoja2!J95-Hoja2!$J$231)*0.303,0)</f>
        <v>0</v>
      </c>
    </row>
    <row r="103" spans="1:4" ht="12.75">
      <c r="A103">
        <f t="shared" si="3"/>
        <v>70</v>
      </c>
      <c r="B103" s="2">
        <f>IF(Hoja2!F96&gt;0,(Hoja2!F96-Hoja2!$F$231)*0.303,0)</f>
        <v>0</v>
      </c>
      <c r="C103" s="2">
        <f t="shared" si="2"/>
        <v>0</v>
      </c>
      <c r="D103" s="2">
        <f>IF(Hoja2!J96&gt;0,(Hoja2!J96-Hoja2!$J$231)*0.303,0)</f>
        <v>0</v>
      </c>
    </row>
    <row r="104" spans="1:4" ht="12.75">
      <c r="A104">
        <f t="shared" si="3"/>
        <v>71</v>
      </c>
      <c r="B104" s="2">
        <f>IF(Hoja2!F97&gt;0,(Hoja2!F97-Hoja2!$F$231)*0.303,0)</f>
        <v>0</v>
      </c>
      <c r="C104" s="2">
        <f t="shared" si="2"/>
        <v>0</v>
      </c>
      <c r="D104" s="2">
        <f>IF(Hoja2!J97&gt;0,(Hoja2!J97-Hoja2!$J$231)*0.303,0)</f>
        <v>0</v>
      </c>
    </row>
    <row r="105" spans="1:4" ht="12.75">
      <c r="A105">
        <f t="shared" si="3"/>
        <v>72</v>
      </c>
      <c r="B105" s="2">
        <f>IF(Hoja2!F98&gt;0,(Hoja2!F98-Hoja2!$F$231)*0.303,0)</f>
        <v>0</v>
      </c>
      <c r="C105" s="2">
        <f t="shared" si="2"/>
        <v>0</v>
      </c>
      <c r="D105" s="2">
        <f>IF(Hoja2!J98&gt;0,(Hoja2!J98-Hoja2!$J$231)*0.303,0)</f>
        <v>0</v>
      </c>
    </row>
    <row r="106" spans="1:4" ht="12.75">
      <c r="A106">
        <f t="shared" si="3"/>
        <v>73</v>
      </c>
      <c r="B106" s="2">
        <f>IF(Hoja2!F99&gt;0,(Hoja2!F99-Hoja2!$F$231)*0.303,0)</f>
        <v>0</v>
      </c>
      <c r="C106" s="2">
        <f t="shared" si="2"/>
        <v>0</v>
      </c>
      <c r="D106" s="2">
        <f>IF(Hoja2!J99&gt;0,(Hoja2!J99-Hoja2!$J$231)*0.303,0)</f>
        <v>0</v>
      </c>
    </row>
    <row r="107" spans="1:4" ht="12.75">
      <c r="A107">
        <f t="shared" si="3"/>
        <v>74</v>
      </c>
      <c r="B107" s="2">
        <f>IF(Hoja2!F100&gt;0,(Hoja2!F100-Hoja2!$F$231)*0.303,0)</f>
        <v>0</v>
      </c>
      <c r="C107" s="2">
        <f t="shared" si="2"/>
        <v>0</v>
      </c>
      <c r="D107" s="2">
        <f>IF(Hoja2!J100&gt;0,(Hoja2!J100-Hoja2!$J$231)*0.303,0)</f>
        <v>0</v>
      </c>
    </row>
    <row r="108" spans="1:4" ht="12.75">
      <c r="A108">
        <f t="shared" si="3"/>
        <v>75</v>
      </c>
      <c r="B108" s="2">
        <f>IF(Hoja2!F101&gt;0,(Hoja2!F101-Hoja2!$F$231)*0.303,0)</f>
        <v>0</v>
      </c>
      <c r="C108" s="2">
        <f t="shared" si="2"/>
        <v>0</v>
      </c>
      <c r="D108" s="2">
        <f>IF(Hoja2!J101&gt;0,(Hoja2!J101-Hoja2!$J$231)*0.303,0)</f>
        <v>0</v>
      </c>
    </row>
    <row r="109" spans="1:4" ht="12.75">
      <c r="A109">
        <f t="shared" si="3"/>
        <v>76</v>
      </c>
      <c r="B109" s="2">
        <f>IF(Hoja2!F102&gt;0,(Hoja2!F102-Hoja2!$F$231)*0.303,0)</f>
        <v>0</v>
      </c>
      <c r="C109" s="2">
        <f t="shared" si="2"/>
        <v>0</v>
      </c>
      <c r="D109" s="2">
        <f>IF(Hoja2!J102&gt;0,(Hoja2!J102-Hoja2!$J$231)*0.303,0)</f>
        <v>0</v>
      </c>
    </row>
    <row r="110" spans="1:4" ht="12.75">
      <c r="A110">
        <f t="shared" si="3"/>
        <v>77</v>
      </c>
      <c r="B110" s="2">
        <f>IF(Hoja2!F103&gt;0,(Hoja2!F103-Hoja2!$F$231)*0.303,0)</f>
        <v>0</v>
      </c>
      <c r="C110" s="2">
        <f t="shared" si="2"/>
        <v>0</v>
      </c>
      <c r="D110" s="2">
        <f>IF(Hoja2!J103&gt;0,(Hoja2!J103-Hoja2!$J$231)*0.303,0)</f>
        <v>0</v>
      </c>
    </row>
    <row r="111" spans="1:4" ht="12.75">
      <c r="A111">
        <f t="shared" si="3"/>
        <v>78</v>
      </c>
      <c r="B111" s="2">
        <f>IF(Hoja2!F104&gt;0,(Hoja2!F104-Hoja2!$F$231)*0.303,0)</f>
        <v>0</v>
      </c>
      <c r="C111" s="2">
        <f t="shared" si="2"/>
        <v>0</v>
      </c>
      <c r="D111" s="2">
        <f>IF(Hoja2!J104&gt;0,(Hoja2!J104-Hoja2!$J$231)*0.303,0)</f>
        <v>0</v>
      </c>
    </row>
    <row r="112" spans="1:4" ht="12.75">
      <c r="A112">
        <f t="shared" si="3"/>
        <v>79</v>
      </c>
      <c r="B112" s="2">
        <f>IF(Hoja2!F105&gt;0,(Hoja2!F105-Hoja2!$F$231)*0.303,0)</f>
        <v>0</v>
      </c>
      <c r="C112" s="2">
        <f t="shared" si="2"/>
        <v>0</v>
      </c>
      <c r="D112" s="2">
        <f>IF(Hoja2!J105&gt;0,(Hoja2!J105-Hoja2!$J$231)*0.303,0)</f>
        <v>0</v>
      </c>
    </row>
    <row r="113" spans="1:4" ht="12.75">
      <c r="A113">
        <f t="shared" si="3"/>
        <v>80</v>
      </c>
      <c r="B113" s="2">
        <f>IF(Hoja2!F106&gt;0,(Hoja2!F106-Hoja2!$F$231)*0.303,0)</f>
        <v>0</v>
      </c>
      <c r="C113" s="2">
        <f t="shared" si="2"/>
        <v>0</v>
      </c>
      <c r="D113" s="2">
        <f>IF(Hoja2!J106&gt;0,(Hoja2!J106-Hoja2!$J$231)*0.303,0)</f>
        <v>0</v>
      </c>
    </row>
    <row r="114" spans="1:4" ht="12.75">
      <c r="A114">
        <f t="shared" si="3"/>
        <v>81</v>
      </c>
      <c r="B114" s="2">
        <f>IF(Hoja2!F107&gt;0,(Hoja2!F107-Hoja2!$F$231)*0.303,0)</f>
        <v>0</v>
      </c>
      <c r="C114" s="2">
        <f t="shared" si="2"/>
        <v>0</v>
      </c>
      <c r="D114" s="2">
        <f>IF(Hoja2!J107&gt;0,(Hoja2!J107-Hoja2!$J$231)*0.303,0)</f>
        <v>0</v>
      </c>
    </row>
    <row r="115" spans="1:4" ht="12.75">
      <c r="A115">
        <f t="shared" si="3"/>
        <v>82</v>
      </c>
      <c r="B115" s="2">
        <f>IF(Hoja2!F108&gt;0,(Hoja2!F108-Hoja2!$F$231)*0.303,0)</f>
        <v>0</v>
      </c>
      <c r="C115" s="2">
        <f t="shared" si="2"/>
        <v>0</v>
      </c>
      <c r="D115" s="2">
        <f>IF(Hoja2!J108&gt;0,(Hoja2!J108-Hoja2!$J$231)*0.303,0)</f>
        <v>0</v>
      </c>
    </row>
    <row r="116" spans="1:4" ht="12.75">
      <c r="A116">
        <f t="shared" si="3"/>
        <v>83</v>
      </c>
      <c r="B116" s="2">
        <f>IF(Hoja2!F109&gt;0,(Hoja2!F109-Hoja2!$F$231)*0.303,0)</f>
        <v>0</v>
      </c>
      <c r="C116" s="2">
        <f t="shared" si="2"/>
        <v>0</v>
      </c>
      <c r="D116" s="2">
        <f>IF(Hoja2!J109&gt;0,(Hoja2!J109-Hoja2!$J$231)*0.303,0)</f>
        <v>0</v>
      </c>
    </row>
    <row r="117" spans="1:4" ht="12.75">
      <c r="A117">
        <f t="shared" si="3"/>
        <v>84</v>
      </c>
      <c r="B117" s="2">
        <f>IF(Hoja2!F110&gt;0,(Hoja2!F110-Hoja2!$F$231)*0.303,0)</f>
        <v>0</v>
      </c>
      <c r="C117" s="2">
        <f t="shared" si="2"/>
        <v>0</v>
      </c>
      <c r="D117" s="2">
        <f>IF(Hoja2!J110&gt;0,(Hoja2!J110-Hoja2!$J$231)*0.303,0)</f>
        <v>0</v>
      </c>
    </row>
    <row r="118" spans="1:4" ht="12.75">
      <c r="A118">
        <f t="shared" si="3"/>
        <v>85</v>
      </c>
      <c r="B118" s="2">
        <f>IF(Hoja2!F111&gt;0,(Hoja2!F111-Hoja2!$F$231)*0.303,0)</f>
        <v>0</v>
      </c>
      <c r="C118" s="2">
        <f t="shared" si="2"/>
        <v>0</v>
      </c>
      <c r="D118" s="2">
        <f>IF(Hoja2!J111&gt;0,(Hoja2!J111-Hoja2!$J$231)*0.303,0)</f>
        <v>0</v>
      </c>
    </row>
    <row r="119" spans="1:4" ht="12.75">
      <c r="A119">
        <f t="shared" si="3"/>
        <v>86</v>
      </c>
      <c r="B119" s="2">
        <f>IF(Hoja2!F112&gt;0,(Hoja2!F112-Hoja2!$F$231)*0.303,0)</f>
        <v>0</v>
      </c>
      <c r="C119" s="2">
        <f t="shared" si="2"/>
        <v>0</v>
      </c>
      <c r="D119" s="2">
        <f>IF(Hoja2!J112&gt;0,(Hoja2!J112-Hoja2!$J$231)*0.303,0)</f>
        <v>0</v>
      </c>
    </row>
    <row r="120" spans="1:4" ht="12.75">
      <c r="A120">
        <f t="shared" si="3"/>
        <v>87</v>
      </c>
      <c r="B120" s="2">
        <f>IF(Hoja2!F113&gt;0,(Hoja2!F113-Hoja2!$F$231)*0.303,0)</f>
        <v>0</v>
      </c>
      <c r="C120" s="2">
        <f t="shared" si="2"/>
        <v>0</v>
      </c>
      <c r="D120" s="2">
        <f>IF(Hoja2!J113&gt;0,(Hoja2!J113-Hoja2!$J$231)*0.303,0)</f>
        <v>0</v>
      </c>
    </row>
    <row r="121" spans="1:4" ht="12.75">
      <c r="A121">
        <f t="shared" si="3"/>
        <v>88</v>
      </c>
      <c r="B121" s="2">
        <f>IF(Hoja2!F114&gt;0,(Hoja2!F114-Hoja2!$F$231)*0.303,0)</f>
        <v>0</v>
      </c>
      <c r="C121" s="2">
        <f t="shared" si="2"/>
        <v>0</v>
      </c>
      <c r="D121" s="2">
        <f>IF(Hoja2!J114&gt;0,(Hoja2!J114-Hoja2!$J$231)*0.303,0)</f>
        <v>0</v>
      </c>
    </row>
    <row r="122" spans="1:4" ht="12.75">
      <c r="A122">
        <f t="shared" si="3"/>
        <v>89</v>
      </c>
      <c r="B122" s="2">
        <f>IF(Hoja2!F115&gt;0,(Hoja2!F115-Hoja2!$F$231)*0.303,0)</f>
        <v>0</v>
      </c>
      <c r="C122" s="2">
        <f t="shared" si="2"/>
        <v>0</v>
      </c>
      <c r="D122" s="2">
        <f>IF(Hoja2!J115&gt;0,(Hoja2!J115-Hoja2!$J$231)*0.303,0)</f>
        <v>0</v>
      </c>
    </row>
    <row r="123" spans="1:4" ht="12.75">
      <c r="A123">
        <f t="shared" si="3"/>
        <v>90</v>
      </c>
      <c r="B123" s="2">
        <f>IF(Hoja2!F116&gt;0,(Hoja2!F116-Hoja2!$F$231)*0.303,0)</f>
        <v>0</v>
      </c>
      <c r="C123" s="2">
        <f t="shared" si="2"/>
        <v>0</v>
      </c>
      <c r="D123" s="2">
        <f>IF(Hoja2!J116&gt;0,(Hoja2!J116-Hoja2!$J$231)*0.303,0)</f>
        <v>0</v>
      </c>
    </row>
    <row r="124" spans="1:4" ht="12.75">
      <c r="A124">
        <f t="shared" si="3"/>
        <v>91</v>
      </c>
      <c r="B124" s="2">
        <f>IF(Hoja2!F117&gt;0,(Hoja2!F117-Hoja2!$F$231)*0.303,0)</f>
        <v>0</v>
      </c>
      <c r="C124" s="2">
        <f t="shared" si="2"/>
        <v>0</v>
      </c>
      <c r="D124" s="2">
        <f>IF(Hoja2!J117&gt;0,(Hoja2!J117-Hoja2!$J$231)*0.303,0)</f>
        <v>0</v>
      </c>
    </row>
    <row r="125" spans="1:4" ht="12.75">
      <c r="A125">
        <f t="shared" si="3"/>
        <v>92</v>
      </c>
      <c r="B125" s="2">
        <f>IF(Hoja2!F118&gt;0,(Hoja2!F118-Hoja2!$F$231)*0.303,0)</f>
        <v>0</v>
      </c>
      <c r="C125" s="2">
        <f t="shared" si="2"/>
        <v>0</v>
      </c>
      <c r="D125" s="2">
        <f>IF(Hoja2!J118&gt;0,(Hoja2!J118-Hoja2!$J$231)*0.303,0)</f>
        <v>0</v>
      </c>
    </row>
    <row r="126" spans="1:4" ht="12.75">
      <c r="A126">
        <f t="shared" si="3"/>
        <v>93</v>
      </c>
      <c r="B126" s="2">
        <f>IF(Hoja2!F119&gt;0,(Hoja2!F119-Hoja2!$F$231)*0.303,0)</f>
        <v>0</v>
      </c>
      <c r="C126" s="2">
        <f t="shared" si="2"/>
        <v>0</v>
      </c>
      <c r="D126" s="2">
        <f>IF(Hoja2!J119&gt;0,(Hoja2!J119-Hoja2!$J$231)*0.303,0)</f>
        <v>0</v>
      </c>
    </row>
    <row r="127" spans="1:4" ht="12.75">
      <c r="A127">
        <f t="shared" si="3"/>
        <v>94</v>
      </c>
      <c r="B127" s="2">
        <f>IF(Hoja2!F120&gt;0,(Hoja2!F120-Hoja2!$F$231)*0.303,0)</f>
        <v>0</v>
      </c>
      <c r="C127" s="2">
        <f t="shared" si="2"/>
        <v>0</v>
      </c>
      <c r="D127" s="2">
        <f>IF(Hoja2!J120&gt;0,(Hoja2!J120-Hoja2!$J$231)*0.303,0)</f>
        <v>0</v>
      </c>
    </row>
    <row r="128" spans="1:4" ht="12.75">
      <c r="A128">
        <f t="shared" si="3"/>
        <v>95</v>
      </c>
      <c r="B128" s="2">
        <f>IF(Hoja2!F121&gt;0,(Hoja2!F121-Hoja2!$F$231)*0.303,0)</f>
        <v>0</v>
      </c>
      <c r="C128" s="2">
        <f t="shared" si="2"/>
        <v>0</v>
      </c>
      <c r="D128" s="2">
        <f>IF(Hoja2!J121&gt;0,(Hoja2!J121-Hoja2!$J$231)*0.303,0)</f>
        <v>0</v>
      </c>
    </row>
    <row r="129" spans="1:4" ht="12.75">
      <c r="A129">
        <f t="shared" si="3"/>
        <v>96</v>
      </c>
      <c r="B129" s="2">
        <f>IF(Hoja2!F122&gt;0,(Hoja2!F122-Hoja2!$F$231)*0.303,0)</f>
        <v>0</v>
      </c>
      <c r="C129" s="2">
        <f t="shared" si="2"/>
        <v>0</v>
      </c>
      <c r="D129" s="2">
        <f>IF(Hoja2!J122&gt;0,(Hoja2!J122-Hoja2!$J$231)*0.303,0)</f>
        <v>0</v>
      </c>
    </row>
    <row r="130" spans="1:4" ht="12.75">
      <c r="A130">
        <f t="shared" si="3"/>
        <v>97</v>
      </c>
      <c r="B130" s="2">
        <f>IF(Hoja2!F123&gt;0,(Hoja2!F123-Hoja2!$F$231)*0.303,0)</f>
        <v>0</v>
      </c>
      <c r="C130" s="2">
        <f t="shared" si="2"/>
        <v>0</v>
      </c>
      <c r="D130" s="2">
        <f>IF(Hoja2!J123&gt;0,(Hoja2!J123-Hoja2!$J$231)*0.303,0)</f>
        <v>0</v>
      </c>
    </row>
    <row r="131" spans="1:4" ht="12.75">
      <c r="A131">
        <f t="shared" si="3"/>
        <v>98</v>
      </c>
      <c r="B131" s="2">
        <f>IF(Hoja2!F124&gt;0,(Hoja2!F124-Hoja2!$F$231)*0.303,0)</f>
        <v>0</v>
      </c>
      <c r="C131" s="2">
        <f t="shared" si="2"/>
        <v>0</v>
      </c>
      <c r="D131" s="2">
        <f>IF(Hoja2!J124&gt;0,(Hoja2!J124-Hoja2!$J$231)*0.303,0)</f>
        <v>0</v>
      </c>
    </row>
    <row r="132" spans="1:4" ht="12.75">
      <c r="A132">
        <f t="shared" si="3"/>
        <v>99</v>
      </c>
      <c r="B132" s="2">
        <f>IF(Hoja2!F125&gt;0,(Hoja2!F125-Hoja2!$F$231)*0.303,0)</f>
        <v>0</v>
      </c>
      <c r="C132" s="2">
        <f t="shared" si="2"/>
        <v>0</v>
      </c>
      <c r="D132" s="2">
        <f>IF(Hoja2!J125&gt;0,(Hoja2!J125-Hoja2!$J$231)*0.303,0)</f>
        <v>0</v>
      </c>
    </row>
    <row r="133" spans="1:4" ht="12.75">
      <c r="A133">
        <f t="shared" si="3"/>
        <v>100</v>
      </c>
      <c r="B133" s="2">
        <f>IF(Hoja2!F126&gt;0,(Hoja2!F126-Hoja2!$F$231)*0.303,0)</f>
        <v>0</v>
      </c>
      <c r="C133" s="2">
        <f t="shared" si="2"/>
        <v>0</v>
      </c>
      <c r="D133" s="2">
        <f>IF(Hoja2!J126&gt;0,(Hoja2!J126-Hoja2!$J$231)*0.303,0)</f>
        <v>0</v>
      </c>
    </row>
    <row r="134" spans="1:4" ht="12.75">
      <c r="A134">
        <f t="shared" si="3"/>
        <v>101</v>
      </c>
      <c r="B134" s="2">
        <f>IF(Hoja2!F127&gt;0,(Hoja2!F127-Hoja2!$F$231)*0.303,0)</f>
        <v>0</v>
      </c>
      <c r="C134" s="2">
        <f t="shared" si="2"/>
        <v>0</v>
      </c>
      <c r="D134" s="2">
        <f>IF(Hoja2!J127&gt;0,(Hoja2!J127-Hoja2!$J$231)*0.303,0)</f>
        <v>0</v>
      </c>
    </row>
    <row r="135" spans="1:4" ht="12.75">
      <c r="A135">
        <f t="shared" si="3"/>
        <v>102</v>
      </c>
      <c r="B135" s="2">
        <f>IF(Hoja2!F128&gt;0,(Hoja2!F128-Hoja2!$F$231)*0.303,0)</f>
        <v>0</v>
      </c>
      <c r="C135" s="2">
        <f t="shared" si="2"/>
        <v>0</v>
      </c>
      <c r="D135" s="2">
        <f>IF(Hoja2!J128&gt;0,(Hoja2!J128-Hoja2!$J$231)*0.303,0)</f>
        <v>0</v>
      </c>
    </row>
    <row r="136" spans="1:4" ht="12.75">
      <c r="A136">
        <f t="shared" si="3"/>
        <v>103</v>
      </c>
      <c r="B136" s="2">
        <f>IF(Hoja2!F129&gt;0,(Hoja2!F129-Hoja2!$F$231)*0.303,0)</f>
        <v>0</v>
      </c>
      <c r="C136" s="2">
        <f t="shared" si="2"/>
        <v>0</v>
      </c>
      <c r="D136" s="2">
        <f>IF(Hoja2!J129&gt;0,(Hoja2!J129-Hoja2!$J$231)*0.303,0)</f>
        <v>0</v>
      </c>
    </row>
    <row r="137" spans="1:4" ht="12.75">
      <c r="A137">
        <f t="shared" si="3"/>
        <v>104</v>
      </c>
      <c r="B137" s="2">
        <f>IF(Hoja2!F130&gt;0,(Hoja2!F130-Hoja2!$F$231)*0.303,0)</f>
        <v>0</v>
      </c>
      <c r="C137" s="2">
        <f t="shared" si="2"/>
        <v>0</v>
      </c>
      <c r="D137" s="2">
        <f>IF(Hoja2!J130&gt;0,(Hoja2!J130-Hoja2!$J$231)*0.303,0)</f>
        <v>0</v>
      </c>
    </row>
    <row r="138" spans="1:4" ht="12.75">
      <c r="A138">
        <f t="shared" si="3"/>
        <v>105</v>
      </c>
      <c r="B138" s="2">
        <f>IF(Hoja2!F131&gt;0,(Hoja2!F131-Hoja2!$F$231)*0.303,0)</f>
        <v>0</v>
      </c>
      <c r="C138" s="2">
        <f t="shared" si="2"/>
        <v>0</v>
      </c>
      <c r="D138" s="2">
        <f>IF(Hoja2!J131&gt;0,(Hoja2!J131-Hoja2!$J$231)*0.303,0)</f>
        <v>0</v>
      </c>
    </row>
    <row r="139" spans="1:4" ht="12.75">
      <c r="A139">
        <f t="shared" si="3"/>
        <v>106</v>
      </c>
      <c r="B139" s="2">
        <f>IF(Hoja2!F132&gt;0,(Hoja2!F132-Hoja2!$F$231)*0.303,0)</f>
        <v>0</v>
      </c>
      <c r="C139" s="2">
        <f t="shared" si="2"/>
        <v>0</v>
      </c>
      <c r="D139" s="2">
        <f>IF(Hoja2!J132&gt;0,(Hoja2!J132-Hoja2!$J$231)*0.303,0)</f>
        <v>0</v>
      </c>
    </row>
    <row r="140" spans="1:4" ht="12.75">
      <c r="A140">
        <f t="shared" si="3"/>
        <v>107</v>
      </c>
      <c r="B140" s="2">
        <f>IF(Hoja2!F133&gt;0,(Hoja2!F133-Hoja2!$F$231)*0.303,0)</f>
        <v>0</v>
      </c>
      <c r="C140" s="2">
        <f t="shared" si="2"/>
        <v>0</v>
      </c>
      <c r="D140" s="2">
        <f>IF(Hoja2!J133&gt;0,(Hoja2!J133-Hoja2!$J$231)*0.303,0)</f>
        <v>0</v>
      </c>
    </row>
    <row r="141" spans="1:4" ht="12.75">
      <c r="A141">
        <f t="shared" si="3"/>
        <v>108</v>
      </c>
      <c r="B141" s="2">
        <f>IF(Hoja2!F134&gt;0,(Hoja2!F134-Hoja2!$F$231)*0.303,0)</f>
        <v>0</v>
      </c>
      <c r="C141" s="2">
        <f t="shared" si="2"/>
        <v>0</v>
      </c>
      <c r="D141" s="2">
        <f>IF(Hoja2!J134&gt;0,(Hoja2!J134-Hoja2!$J$231)*0.303,0)</f>
        <v>0</v>
      </c>
    </row>
    <row r="142" spans="1:4" ht="12.75">
      <c r="A142">
        <f t="shared" si="3"/>
        <v>109</v>
      </c>
      <c r="B142" s="2">
        <f>IF(Hoja2!F135&gt;0,(Hoja2!F135-Hoja2!$F$231)*0.303,0)</f>
        <v>0</v>
      </c>
      <c r="C142" s="2">
        <f t="shared" si="2"/>
        <v>0</v>
      </c>
      <c r="D142" s="2">
        <f>IF(Hoja2!J135&gt;0,(Hoja2!J135-Hoja2!$J$231)*0.303,0)</f>
        <v>0</v>
      </c>
    </row>
    <row r="143" spans="1:4" ht="12.75">
      <c r="A143">
        <f t="shared" si="3"/>
        <v>110</v>
      </c>
      <c r="B143" s="2">
        <f>IF(Hoja2!F136&gt;0,(Hoja2!F136-Hoja2!$F$231)*0.303,0)</f>
        <v>0</v>
      </c>
      <c r="C143" s="2">
        <f t="shared" si="2"/>
        <v>0</v>
      </c>
      <c r="D143" s="2">
        <f>IF(Hoja2!J136&gt;0,(Hoja2!J136-Hoja2!$J$231)*0.303,0)</f>
        <v>0</v>
      </c>
    </row>
    <row r="144" spans="1:4" ht="12.75">
      <c r="A144">
        <f t="shared" si="3"/>
        <v>111</v>
      </c>
      <c r="B144" s="2">
        <f>IF(Hoja2!F137&gt;0,(Hoja2!F137-Hoja2!$F$231)*0.303,0)</f>
        <v>0</v>
      </c>
      <c r="C144" s="2">
        <f t="shared" si="2"/>
        <v>0</v>
      </c>
      <c r="D144" s="2">
        <f>IF(Hoja2!J137&gt;0,(Hoja2!J137-Hoja2!$J$231)*0.303,0)</f>
        <v>0</v>
      </c>
    </row>
    <row r="145" spans="1:4" ht="12.75">
      <c r="A145">
        <f t="shared" si="3"/>
        <v>112</v>
      </c>
      <c r="B145" s="2">
        <f>IF(Hoja2!F138&gt;0,(Hoja2!F138-Hoja2!$F$231)*0.303,0)</f>
        <v>0</v>
      </c>
      <c r="C145" s="2">
        <f t="shared" si="2"/>
        <v>0</v>
      </c>
      <c r="D145" s="2">
        <f>IF(Hoja2!J138&gt;0,(Hoja2!J138-Hoja2!$J$231)*0.303,0)</f>
        <v>0</v>
      </c>
    </row>
    <row r="146" spans="1:4" ht="12.75">
      <c r="A146">
        <f t="shared" si="3"/>
        <v>113</v>
      </c>
      <c r="B146" s="2">
        <f>IF(Hoja2!F139&gt;0,(Hoja2!F139-Hoja2!$F$231)*0.303,0)</f>
        <v>0</v>
      </c>
      <c r="C146" s="2">
        <f t="shared" si="2"/>
        <v>0</v>
      </c>
      <c r="D146" s="2">
        <f>IF(Hoja2!J139&gt;0,(Hoja2!J139-Hoja2!$J$231)*0.303,0)</f>
        <v>0</v>
      </c>
    </row>
    <row r="147" spans="1:4" ht="12.75">
      <c r="A147">
        <f t="shared" si="3"/>
        <v>114</v>
      </c>
      <c r="B147" s="2">
        <f>IF(Hoja2!F140&gt;0,(Hoja2!F140-Hoja2!$F$231)*0.303,0)</f>
        <v>0</v>
      </c>
      <c r="C147" s="2">
        <f t="shared" si="2"/>
        <v>0</v>
      </c>
      <c r="D147" s="2">
        <f>IF(Hoja2!J140&gt;0,(Hoja2!J140-Hoja2!$J$231)*0.303,0)</f>
        <v>0</v>
      </c>
    </row>
    <row r="148" spans="1:4" ht="12.75">
      <c r="A148">
        <f t="shared" si="3"/>
        <v>115</v>
      </c>
      <c r="B148" s="2">
        <f>IF(Hoja2!F141&gt;0,(Hoja2!F141-Hoja2!$F$231)*0.303,0)</f>
        <v>0</v>
      </c>
      <c r="C148" s="2">
        <f t="shared" si="2"/>
        <v>0</v>
      </c>
      <c r="D148" s="2">
        <f>IF(Hoja2!J141&gt;0,(Hoja2!J141-Hoja2!$J$231)*0.303,0)</f>
        <v>0</v>
      </c>
    </row>
    <row r="149" spans="1:4" ht="12.75">
      <c r="A149">
        <f t="shared" si="3"/>
        <v>116</v>
      </c>
      <c r="B149" s="2">
        <f>IF(Hoja2!F142&gt;0,(Hoja2!F142-Hoja2!$F$231)*0.303,0)</f>
        <v>0</v>
      </c>
      <c r="C149" s="2">
        <f t="shared" si="2"/>
        <v>0</v>
      </c>
      <c r="D149" s="2">
        <f>IF(Hoja2!J142&gt;0,(Hoja2!J142-Hoja2!$J$231)*0.303,0)</f>
        <v>0</v>
      </c>
    </row>
    <row r="150" spans="1:4" ht="12.75">
      <c r="A150">
        <f t="shared" si="3"/>
        <v>117</v>
      </c>
      <c r="B150" s="2">
        <f>IF(Hoja2!F143&gt;0,(Hoja2!F143-Hoja2!$F$231)*0.303,0)</f>
        <v>0</v>
      </c>
      <c r="C150" s="2">
        <f t="shared" si="2"/>
        <v>0</v>
      </c>
      <c r="D150" s="2">
        <f>IF(Hoja2!J143&gt;0,(Hoja2!J143-Hoja2!$J$231)*0.303,0)</f>
        <v>0</v>
      </c>
    </row>
    <row r="151" spans="1:4" ht="12.75">
      <c r="A151">
        <f t="shared" si="3"/>
        <v>118</v>
      </c>
      <c r="B151" s="2">
        <f>IF(Hoja2!F144&gt;0,(Hoja2!F144-Hoja2!$F$231)*0.303,0)</f>
        <v>0</v>
      </c>
      <c r="C151" s="2">
        <f t="shared" si="2"/>
        <v>0</v>
      </c>
      <c r="D151" s="2">
        <f>IF(Hoja2!J144&gt;0,(Hoja2!J144-Hoja2!$J$231)*0.303,0)</f>
        <v>0</v>
      </c>
    </row>
    <row r="152" spans="1:4" ht="12.75">
      <c r="A152">
        <f t="shared" si="3"/>
        <v>119</v>
      </c>
      <c r="B152" s="2">
        <f>IF(Hoja2!F145&gt;0,(Hoja2!F145-Hoja2!$F$231)*0.303,0)</f>
        <v>0</v>
      </c>
      <c r="C152" s="2">
        <f t="shared" si="2"/>
        <v>0</v>
      </c>
      <c r="D152" s="2">
        <f>IF(Hoja2!J145&gt;0,(Hoja2!J145-Hoja2!$J$231)*0.303,0)</f>
        <v>0</v>
      </c>
    </row>
    <row r="153" spans="1:4" ht="12.75">
      <c r="A153">
        <f t="shared" si="3"/>
        <v>120</v>
      </c>
      <c r="B153" s="2">
        <f>IF(Hoja2!F146&gt;0,(Hoja2!F146-Hoja2!$F$231)*0.303,0)</f>
        <v>0</v>
      </c>
      <c r="C153" s="2">
        <f t="shared" si="2"/>
        <v>0</v>
      </c>
      <c r="D153" s="2">
        <f>IF(Hoja2!J146&gt;0,(Hoja2!J146-Hoja2!$J$231)*0.303,0)</f>
        <v>0</v>
      </c>
    </row>
    <row r="154" spans="1:4" ht="12.75">
      <c r="A154">
        <f t="shared" si="3"/>
        <v>121</v>
      </c>
      <c r="B154" s="2">
        <f>IF(Hoja2!F147&gt;0,(Hoja2!F147-Hoja2!$F$231)*0.303,0)</f>
        <v>0</v>
      </c>
      <c r="C154" s="2">
        <f t="shared" si="2"/>
        <v>0</v>
      </c>
      <c r="D154" s="2">
        <f>IF(Hoja2!J147&gt;0,(Hoja2!J147-Hoja2!$J$231)*0.303,0)</f>
        <v>0</v>
      </c>
    </row>
    <row r="155" spans="1:4" ht="12.75">
      <c r="A155">
        <f t="shared" si="3"/>
        <v>122</v>
      </c>
      <c r="B155" s="2">
        <f>IF(Hoja2!F148&gt;0,(Hoja2!F148-Hoja2!$F$231)*0.303,0)</f>
        <v>0</v>
      </c>
      <c r="C155" s="2">
        <f t="shared" si="2"/>
        <v>0</v>
      </c>
      <c r="D155" s="2">
        <f>IF(Hoja2!J148&gt;0,(Hoja2!J148-Hoja2!$J$231)*0.303,0)</f>
        <v>0</v>
      </c>
    </row>
    <row r="156" spans="1:4" ht="12.75">
      <c r="A156">
        <f t="shared" si="3"/>
        <v>123</v>
      </c>
      <c r="B156" s="2">
        <f>IF(Hoja2!F149&gt;0,(Hoja2!F149-Hoja2!$F$231)*0.303,0)</f>
        <v>0</v>
      </c>
      <c r="C156" s="2">
        <f t="shared" si="2"/>
        <v>0</v>
      </c>
      <c r="D156" s="2">
        <f>IF(Hoja2!J149&gt;0,(Hoja2!J149-Hoja2!$J$231)*0.303,0)</f>
        <v>0</v>
      </c>
    </row>
    <row r="157" spans="1:4" ht="12.75">
      <c r="A157">
        <f t="shared" si="3"/>
        <v>124</v>
      </c>
      <c r="B157" s="2">
        <f>IF(Hoja2!F150&gt;0,(Hoja2!F150-Hoja2!$F$231)*0.303,0)</f>
        <v>0</v>
      </c>
      <c r="C157" s="2">
        <f t="shared" si="2"/>
        <v>0</v>
      </c>
      <c r="D157" s="2">
        <f>IF(Hoja2!J150&gt;0,(Hoja2!J150-Hoja2!$J$231)*0.303,0)</f>
        <v>0</v>
      </c>
    </row>
    <row r="158" spans="1:4" ht="12.75">
      <c r="A158">
        <f t="shared" si="3"/>
        <v>125</v>
      </c>
      <c r="B158" s="2">
        <f>IF(Hoja2!F151&gt;0,(Hoja2!F151-Hoja2!$F$231)*0.303,0)</f>
        <v>0</v>
      </c>
      <c r="C158" s="2">
        <f t="shared" si="2"/>
        <v>0</v>
      </c>
      <c r="D158" s="2">
        <f>IF(Hoja2!J151&gt;0,(Hoja2!J151-Hoja2!$J$231)*0.303,0)</f>
        <v>0</v>
      </c>
    </row>
    <row r="159" spans="1:4" ht="12.75">
      <c r="A159">
        <f t="shared" si="3"/>
        <v>126</v>
      </c>
      <c r="B159" s="2">
        <f>IF(Hoja2!F152&gt;0,(Hoja2!F152-Hoja2!$F$231)*0.303,0)</f>
        <v>0</v>
      </c>
      <c r="C159" s="2">
        <f t="shared" si="2"/>
        <v>0</v>
      </c>
      <c r="D159" s="2">
        <f>IF(Hoja2!J152&gt;0,(Hoja2!J152-Hoja2!$J$231)*0.303,0)</f>
        <v>0</v>
      </c>
    </row>
    <row r="160" spans="1:4" ht="12.75">
      <c r="A160">
        <f t="shared" si="3"/>
        <v>127</v>
      </c>
      <c r="B160" s="2">
        <f>IF(Hoja2!F153&gt;0,(Hoja2!F153-Hoja2!$F$231)*0.303,0)</f>
        <v>0</v>
      </c>
      <c r="C160" s="2">
        <f t="shared" si="2"/>
        <v>0</v>
      </c>
      <c r="D160" s="2">
        <f>IF(Hoja2!J153&gt;0,(Hoja2!J153-Hoja2!$J$231)*0.303,0)</f>
        <v>0</v>
      </c>
    </row>
    <row r="161" spans="1:4" ht="12.75">
      <c r="A161">
        <f t="shared" si="3"/>
        <v>128</v>
      </c>
      <c r="B161" s="2">
        <f>IF(Hoja2!F154&gt;0,(Hoja2!F154-Hoja2!$F$231)*0.303,0)</f>
        <v>0</v>
      </c>
      <c r="C161" s="2">
        <f t="shared" si="2"/>
        <v>0</v>
      </c>
      <c r="D161" s="2">
        <f>IF(Hoja2!J154&gt;0,(Hoja2!J154-Hoja2!$J$231)*0.303,0)</f>
        <v>0</v>
      </c>
    </row>
    <row r="162" spans="1:4" ht="12.75">
      <c r="A162">
        <f t="shared" si="3"/>
        <v>129</v>
      </c>
      <c r="B162" s="2">
        <f>IF(Hoja2!F155&gt;0,(Hoja2!F155-Hoja2!$F$231)*0.303,0)</f>
        <v>0</v>
      </c>
      <c r="C162" s="2">
        <f aca="true" t="shared" si="4" ref="C162:C225">IF(B161=0,IF(B162&gt;0,$B$7,0),IF(B162&gt;0,C161+$R$4/100*6,0))</f>
        <v>0</v>
      </c>
      <c r="D162" s="2">
        <f>IF(Hoja2!J155&gt;0,(Hoja2!J155-Hoja2!$J$231)*0.303,0)</f>
        <v>0</v>
      </c>
    </row>
    <row r="163" spans="1:4" ht="12.75">
      <c r="A163">
        <f t="shared" si="3"/>
        <v>130</v>
      </c>
      <c r="B163" s="2">
        <f>IF(Hoja2!F156&gt;0,(Hoja2!F156-Hoja2!$F$231)*0.303,0)</f>
        <v>0</v>
      </c>
      <c r="C163" s="2">
        <f t="shared" si="4"/>
        <v>0</v>
      </c>
      <c r="D163" s="2">
        <f>IF(Hoja2!J156&gt;0,(Hoja2!J156-Hoja2!$J$231)*0.303,0)</f>
        <v>0</v>
      </c>
    </row>
    <row r="164" spans="1:4" ht="12.75">
      <c r="A164">
        <f aca="true" t="shared" si="5" ref="A164:A227">1+A163</f>
        <v>131</v>
      </c>
      <c r="B164" s="2">
        <f>IF(Hoja2!F157&gt;0,(Hoja2!F157-Hoja2!$F$231)*0.303,0)</f>
        <v>0</v>
      </c>
      <c r="C164" s="2">
        <f t="shared" si="4"/>
        <v>0</v>
      </c>
      <c r="D164" s="2">
        <f>IF(Hoja2!J157&gt;0,(Hoja2!J157-Hoja2!$J$231)*0.303,0)</f>
        <v>0</v>
      </c>
    </row>
    <row r="165" spans="1:4" ht="12.75">
      <c r="A165">
        <f t="shared" si="5"/>
        <v>132</v>
      </c>
      <c r="B165" s="2">
        <f>IF(Hoja2!F158&gt;0,(Hoja2!F158-Hoja2!$F$231)*0.303,0)</f>
        <v>0</v>
      </c>
      <c r="C165" s="2">
        <f t="shared" si="4"/>
        <v>0</v>
      </c>
      <c r="D165" s="2">
        <f>IF(Hoja2!J158&gt;0,(Hoja2!J158-Hoja2!$J$231)*0.303,0)</f>
        <v>0</v>
      </c>
    </row>
    <row r="166" spans="1:4" ht="12.75">
      <c r="A166">
        <f t="shared" si="5"/>
        <v>133</v>
      </c>
      <c r="B166" s="2">
        <f>IF(Hoja2!F159&gt;0,(Hoja2!F159-Hoja2!$F$231)*0.303,0)</f>
        <v>0</v>
      </c>
      <c r="C166" s="2">
        <f t="shared" si="4"/>
        <v>0</v>
      </c>
      <c r="D166" s="2">
        <f>IF(Hoja2!J159&gt;0,(Hoja2!J159-Hoja2!$J$231)*0.303,0)</f>
        <v>0</v>
      </c>
    </row>
    <row r="167" spans="1:4" ht="12.75">
      <c r="A167">
        <f t="shared" si="5"/>
        <v>134</v>
      </c>
      <c r="B167" s="2">
        <f>IF(Hoja2!F160&gt;0,(Hoja2!F160-Hoja2!$F$231)*0.303,0)</f>
        <v>0</v>
      </c>
      <c r="C167" s="2">
        <f t="shared" si="4"/>
        <v>0</v>
      </c>
      <c r="D167" s="2">
        <f>IF(Hoja2!J160&gt;0,(Hoja2!J160-Hoja2!$J$231)*0.303,0)</f>
        <v>0</v>
      </c>
    </row>
    <row r="168" spans="1:4" ht="12.75">
      <c r="A168">
        <f t="shared" si="5"/>
        <v>135</v>
      </c>
      <c r="B168" s="2">
        <f>IF(Hoja2!F161&gt;0,(Hoja2!F161-Hoja2!$F$231)*0.303,0)</f>
        <v>0</v>
      </c>
      <c r="C168" s="2">
        <f t="shared" si="4"/>
        <v>0</v>
      </c>
      <c r="D168" s="2">
        <f>IF(Hoja2!J161&gt;0,(Hoja2!J161-Hoja2!$J$231)*0.303,0)</f>
        <v>0</v>
      </c>
    </row>
    <row r="169" spans="1:4" ht="12.75">
      <c r="A169">
        <f t="shared" si="5"/>
        <v>136</v>
      </c>
      <c r="B169" s="2">
        <f>IF(Hoja2!F162&gt;0,(Hoja2!F162-Hoja2!$F$231)*0.303,0)</f>
        <v>0</v>
      </c>
      <c r="C169" s="2">
        <f t="shared" si="4"/>
        <v>0</v>
      </c>
      <c r="D169" s="2">
        <f>IF(Hoja2!J162&gt;0,(Hoja2!J162-Hoja2!$J$231)*0.303,0)</f>
        <v>0</v>
      </c>
    </row>
    <row r="170" spans="1:4" ht="12.75">
      <c r="A170">
        <f t="shared" si="5"/>
        <v>137</v>
      </c>
      <c r="B170" s="2">
        <f>IF(Hoja2!F163&gt;0,(Hoja2!F163-Hoja2!$F$231)*0.303,0)</f>
        <v>0</v>
      </c>
      <c r="C170" s="2">
        <f t="shared" si="4"/>
        <v>0</v>
      </c>
      <c r="D170" s="2">
        <f>IF(Hoja2!J163&gt;0,(Hoja2!J163-Hoja2!$J$231)*0.303,0)</f>
        <v>0</v>
      </c>
    </row>
    <row r="171" spans="1:4" ht="12.75">
      <c r="A171">
        <f t="shared" si="5"/>
        <v>138</v>
      </c>
      <c r="B171" s="2">
        <f>IF(Hoja2!F164&gt;0,(Hoja2!F164-Hoja2!$F$231)*0.303,0)</f>
        <v>0</v>
      </c>
      <c r="C171" s="2">
        <f t="shared" si="4"/>
        <v>0</v>
      </c>
      <c r="D171" s="2">
        <f>IF(Hoja2!J164&gt;0,(Hoja2!J164-Hoja2!$J$231)*0.303,0)</f>
        <v>0</v>
      </c>
    </row>
    <row r="172" spans="1:4" ht="12.75">
      <c r="A172">
        <f t="shared" si="5"/>
        <v>139</v>
      </c>
      <c r="B172" s="2">
        <f>IF(Hoja2!F165&gt;0,(Hoja2!F165-Hoja2!$F$231)*0.303,0)</f>
        <v>0</v>
      </c>
      <c r="C172" s="2">
        <f t="shared" si="4"/>
        <v>0</v>
      </c>
      <c r="D172" s="2">
        <f>IF(Hoja2!J165&gt;0,(Hoja2!J165-Hoja2!$J$231)*0.303,0)</f>
        <v>0</v>
      </c>
    </row>
    <row r="173" spans="1:4" ht="12.75">
      <c r="A173">
        <f t="shared" si="5"/>
        <v>140</v>
      </c>
      <c r="B173" s="2">
        <f>IF(Hoja2!F166&gt;0,(Hoja2!F166-Hoja2!$F$231)*0.303,0)</f>
        <v>0</v>
      </c>
      <c r="C173" s="2">
        <f t="shared" si="4"/>
        <v>0</v>
      </c>
      <c r="D173" s="2">
        <f>IF(Hoja2!J166&gt;0,(Hoja2!J166-Hoja2!$J$231)*0.303,0)</f>
        <v>0</v>
      </c>
    </row>
    <row r="174" spans="1:4" ht="12.75">
      <c r="A174">
        <f t="shared" si="5"/>
        <v>141</v>
      </c>
      <c r="B174" s="2">
        <f>IF(Hoja2!F167&gt;0,(Hoja2!F167-Hoja2!$F$231)*0.303,0)</f>
        <v>0</v>
      </c>
      <c r="C174" s="2">
        <f t="shared" si="4"/>
        <v>0</v>
      </c>
      <c r="D174" s="2">
        <f>IF(Hoja2!J167&gt;0,(Hoja2!J167-Hoja2!$J$231)*0.303,0)</f>
        <v>0</v>
      </c>
    </row>
    <row r="175" spans="1:4" ht="12.75">
      <c r="A175">
        <f t="shared" si="5"/>
        <v>142</v>
      </c>
      <c r="B175" s="2">
        <f>IF(Hoja2!F168&gt;0,(Hoja2!F168-Hoja2!$F$231)*0.303,0)</f>
        <v>0</v>
      </c>
      <c r="C175" s="2">
        <f t="shared" si="4"/>
        <v>0</v>
      </c>
      <c r="D175" s="2">
        <f>IF(Hoja2!J168&gt;0,(Hoja2!J168-Hoja2!$J$231)*0.303,0)</f>
        <v>0</v>
      </c>
    </row>
    <row r="176" spans="1:4" ht="12.75">
      <c r="A176">
        <f t="shared" si="5"/>
        <v>143</v>
      </c>
      <c r="B176" s="2">
        <f>IF(Hoja2!F169&gt;0,(Hoja2!F169-Hoja2!$F$231)*0.303,0)</f>
        <v>0</v>
      </c>
      <c r="C176" s="2">
        <f t="shared" si="4"/>
        <v>0</v>
      </c>
      <c r="D176" s="2">
        <f>IF(Hoja2!J169&gt;0,(Hoja2!J169-Hoja2!$J$231)*0.303,0)</f>
        <v>0</v>
      </c>
    </row>
    <row r="177" spans="1:4" ht="12.75">
      <c r="A177">
        <f t="shared" si="5"/>
        <v>144</v>
      </c>
      <c r="B177" s="2">
        <f>IF(Hoja2!F170&gt;0,(Hoja2!F170-Hoja2!$F$231)*0.303,0)</f>
        <v>0</v>
      </c>
      <c r="C177" s="2">
        <f t="shared" si="4"/>
        <v>0</v>
      </c>
      <c r="D177" s="2">
        <f>IF(Hoja2!J170&gt;0,(Hoja2!J170-Hoja2!$J$231)*0.303,0)</f>
        <v>0</v>
      </c>
    </row>
    <row r="178" spans="1:4" ht="12.75">
      <c r="A178">
        <f t="shared" si="5"/>
        <v>145</v>
      </c>
      <c r="B178" s="2">
        <f>IF(Hoja2!F171&gt;0,(Hoja2!F171-Hoja2!$F$231)*0.303,0)</f>
        <v>0</v>
      </c>
      <c r="C178" s="2">
        <f t="shared" si="4"/>
        <v>0</v>
      </c>
      <c r="D178" s="2">
        <f>IF(Hoja2!J171&gt;0,(Hoja2!J171-Hoja2!$J$231)*0.303,0)</f>
        <v>0</v>
      </c>
    </row>
    <row r="179" spans="1:4" ht="12.75">
      <c r="A179">
        <f t="shared" si="5"/>
        <v>146</v>
      </c>
      <c r="B179" s="2">
        <f>IF(Hoja2!F172&gt;0,(Hoja2!F172-Hoja2!$F$231)*0.303,0)</f>
        <v>0</v>
      </c>
      <c r="C179" s="2">
        <f t="shared" si="4"/>
        <v>0</v>
      </c>
      <c r="D179" s="2">
        <f>IF(Hoja2!J172&gt;0,(Hoja2!J172-Hoja2!$J$231)*0.303,0)</f>
        <v>0</v>
      </c>
    </row>
    <row r="180" spans="1:4" ht="12.75">
      <c r="A180">
        <f t="shared" si="5"/>
        <v>147</v>
      </c>
      <c r="B180" s="2">
        <f>IF(Hoja2!F173&gt;0,(Hoja2!F173-Hoja2!$F$231)*0.303,0)</f>
        <v>0</v>
      </c>
      <c r="C180" s="2">
        <f t="shared" si="4"/>
        <v>0</v>
      </c>
      <c r="D180" s="2">
        <f>IF(Hoja2!J173&gt;0,(Hoja2!J173-Hoja2!$J$231)*0.303,0)</f>
        <v>0</v>
      </c>
    </row>
    <row r="181" spans="1:4" ht="12.75">
      <c r="A181">
        <f t="shared" si="5"/>
        <v>148</v>
      </c>
      <c r="B181" s="2">
        <f>IF(Hoja2!F174&gt;0,(Hoja2!F174-Hoja2!$F$231)*0.303,0)</f>
        <v>0</v>
      </c>
      <c r="C181" s="2">
        <f t="shared" si="4"/>
        <v>0</v>
      </c>
      <c r="D181" s="2">
        <f>IF(Hoja2!J174&gt;0,(Hoja2!J174-Hoja2!$J$231)*0.303,0)</f>
        <v>0</v>
      </c>
    </row>
    <row r="182" spans="1:4" ht="12.75">
      <c r="A182">
        <f t="shared" si="5"/>
        <v>149</v>
      </c>
      <c r="B182" s="2">
        <f>IF(Hoja2!F175&gt;0,(Hoja2!F175-Hoja2!$F$231)*0.303,0)</f>
        <v>0</v>
      </c>
      <c r="C182" s="2">
        <f t="shared" si="4"/>
        <v>0</v>
      </c>
      <c r="D182" s="2">
        <f>IF(Hoja2!J175&gt;0,(Hoja2!J175-Hoja2!$J$231)*0.303,0)</f>
        <v>0</v>
      </c>
    </row>
    <row r="183" spans="1:4" ht="12.75">
      <c r="A183">
        <f t="shared" si="5"/>
        <v>150</v>
      </c>
      <c r="B183" s="2">
        <f>IF(Hoja2!F176&gt;0,(Hoja2!F176-Hoja2!$F$231)*0.303,0)</f>
        <v>0</v>
      </c>
      <c r="C183" s="2">
        <f t="shared" si="4"/>
        <v>0</v>
      </c>
      <c r="D183" s="2">
        <f>IF(Hoja2!J176&gt;0,(Hoja2!J176-Hoja2!$J$231)*0.303,0)</f>
        <v>0</v>
      </c>
    </row>
    <row r="184" spans="1:4" ht="12.75">
      <c r="A184">
        <f t="shared" si="5"/>
        <v>151</v>
      </c>
      <c r="B184" s="2">
        <f>IF(Hoja2!F177&gt;0,(Hoja2!F177-Hoja2!$F$231)*0.303,0)</f>
        <v>0</v>
      </c>
      <c r="C184" s="2">
        <f t="shared" si="4"/>
        <v>0</v>
      </c>
      <c r="D184" s="2">
        <f>IF(Hoja2!J177&gt;0,(Hoja2!J177-Hoja2!$J$231)*0.303,0)</f>
        <v>0</v>
      </c>
    </row>
    <row r="185" spans="1:4" ht="12.75">
      <c r="A185">
        <f t="shared" si="5"/>
        <v>152</v>
      </c>
      <c r="B185" s="2">
        <f>IF(Hoja2!F178&gt;0,(Hoja2!F178-Hoja2!$F$231)*0.303,0)</f>
        <v>0</v>
      </c>
      <c r="C185" s="2">
        <f t="shared" si="4"/>
        <v>0</v>
      </c>
      <c r="D185" s="2">
        <f>IF(Hoja2!J178&gt;0,(Hoja2!J178-Hoja2!$J$231)*0.303,0)</f>
        <v>0</v>
      </c>
    </row>
    <row r="186" spans="1:4" ht="12.75">
      <c r="A186">
        <f t="shared" si="5"/>
        <v>153</v>
      </c>
      <c r="B186" s="2">
        <f>IF(Hoja2!F179&gt;0,(Hoja2!F179-Hoja2!$F$231)*0.303,0)</f>
        <v>0</v>
      </c>
      <c r="C186" s="2">
        <f t="shared" si="4"/>
        <v>0</v>
      </c>
      <c r="D186" s="2">
        <f>IF(Hoja2!J179&gt;0,(Hoja2!J179-Hoja2!$J$231)*0.303,0)</f>
        <v>0</v>
      </c>
    </row>
    <row r="187" spans="1:4" ht="12.75">
      <c r="A187">
        <f t="shared" si="5"/>
        <v>154</v>
      </c>
      <c r="B187" s="2">
        <f>IF(Hoja2!F180&gt;0,(Hoja2!F180-Hoja2!$F$231)*0.303,0)</f>
        <v>0</v>
      </c>
      <c r="C187" s="2">
        <f t="shared" si="4"/>
        <v>0</v>
      </c>
      <c r="D187" s="2">
        <f>IF(Hoja2!J180&gt;0,(Hoja2!J180-Hoja2!$J$231)*0.303,0)</f>
        <v>0</v>
      </c>
    </row>
    <row r="188" spans="1:4" ht="12.75">
      <c r="A188">
        <f t="shared" si="5"/>
        <v>155</v>
      </c>
      <c r="B188" s="2">
        <f>IF(Hoja2!F181&gt;0,(Hoja2!F181-Hoja2!$F$231)*0.303,0)</f>
        <v>0</v>
      </c>
      <c r="C188" s="2">
        <f t="shared" si="4"/>
        <v>0</v>
      </c>
      <c r="D188" s="2">
        <f>IF(Hoja2!J181&gt;0,(Hoja2!J181-Hoja2!$J$231)*0.303,0)</f>
        <v>0</v>
      </c>
    </row>
    <row r="189" spans="1:4" ht="12.75">
      <c r="A189">
        <f t="shared" si="5"/>
        <v>156</v>
      </c>
      <c r="B189" s="2">
        <f>IF(Hoja2!F182&gt;0,(Hoja2!F182-Hoja2!$F$231)*0.303,0)</f>
        <v>0</v>
      </c>
      <c r="C189" s="2">
        <f t="shared" si="4"/>
        <v>0</v>
      </c>
      <c r="D189" s="2">
        <f>IF(Hoja2!J182&gt;0,(Hoja2!J182-Hoja2!$J$231)*0.303,0)</f>
        <v>0</v>
      </c>
    </row>
    <row r="190" spans="1:4" ht="12.75">
      <c r="A190">
        <f t="shared" si="5"/>
        <v>157</v>
      </c>
      <c r="B190" s="2">
        <f>IF(Hoja2!F183&gt;0,(Hoja2!F183-Hoja2!$F$231)*0.303,0)</f>
        <v>0</v>
      </c>
      <c r="C190" s="2">
        <f t="shared" si="4"/>
        <v>0</v>
      </c>
      <c r="D190" s="2">
        <f>IF(Hoja2!J183&gt;0,(Hoja2!J183-Hoja2!$J$231)*0.303,0)</f>
        <v>0</v>
      </c>
    </row>
    <row r="191" spans="1:4" ht="12.75">
      <c r="A191">
        <f t="shared" si="5"/>
        <v>158</v>
      </c>
      <c r="B191" s="2">
        <f>IF(Hoja2!F184&gt;0,(Hoja2!F184-Hoja2!$F$231)*0.303,0)</f>
        <v>0</v>
      </c>
      <c r="C191" s="2">
        <f t="shared" si="4"/>
        <v>0</v>
      </c>
      <c r="D191" s="2">
        <f>IF(Hoja2!J184&gt;0,(Hoja2!J184-Hoja2!$J$231)*0.303,0)</f>
        <v>0</v>
      </c>
    </row>
    <row r="192" spans="1:4" ht="12.75">
      <c r="A192">
        <f t="shared" si="5"/>
        <v>159</v>
      </c>
      <c r="B192" s="2">
        <f>IF(Hoja2!F185&gt;0,(Hoja2!F185-Hoja2!$F$231)*0.303,0)</f>
        <v>0</v>
      </c>
      <c r="C192" s="2">
        <f t="shared" si="4"/>
        <v>0</v>
      </c>
      <c r="D192" s="2">
        <f>IF(Hoja2!J185&gt;0,(Hoja2!J185-Hoja2!$J$231)*0.303,0)</f>
        <v>0</v>
      </c>
    </row>
    <row r="193" spans="1:4" ht="12.75">
      <c r="A193">
        <f t="shared" si="5"/>
        <v>160</v>
      </c>
      <c r="B193" s="2">
        <f>IF(Hoja2!F186&gt;0,(Hoja2!F186-Hoja2!$F$231)*0.303,0)</f>
        <v>0</v>
      </c>
      <c r="C193" s="2">
        <f t="shared" si="4"/>
        <v>0</v>
      </c>
      <c r="D193" s="2">
        <f>IF(Hoja2!J186&gt;0,(Hoja2!J186-Hoja2!$J$231)*0.303,0)</f>
        <v>0</v>
      </c>
    </row>
    <row r="194" spans="1:4" ht="12.75">
      <c r="A194">
        <f t="shared" si="5"/>
        <v>161</v>
      </c>
      <c r="B194" s="2">
        <f>IF(Hoja2!F187&gt;0,(Hoja2!F187-Hoja2!$F$231)*0.303,0)</f>
        <v>0</v>
      </c>
      <c r="C194" s="2">
        <f t="shared" si="4"/>
        <v>0</v>
      </c>
      <c r="D194" s="2">
        <f>IF(Hoja2!J187&gt;0,(Hoja2!J187-Hoja2!$J$231)*0.303,0)</f>
        <v>0</v>
      </c>
    </row>
    <row r="195" spans="1:4" ht="12.75">
      <c r="A195">
        <f t="shared" si="5"/>
        <v>162</v>
      </c>
      <c r="B195" s="2">
        <f>IF(Hoja2!F188&gt;0,(Hoja2!F188-Hoja2!$F$231)*0.303,0)</f>
        <v>0</v>
      </c>
      <c r="C195" s="2">
        <f t="shared" si="4"/>
        <v>0</v>
      </c>
      <c r="D195" s="2">
        <f>IF(Hoja2!J188&gt;0,(Hoja2!J188-Hoja2!$J$231)*0.303,0)</f>
        <v>0</v>
      </c>
    </row>
    <row r="196" spans="1:4" ht="12.75">
      <c r="A196">
        <f t="shared" si="5"/>
        <v>163</v>
      </c>
      <c r="B196" s="2">
        <f>IF(Hoja2!F189&gt;0,(Hoja2!F189-Hoja2!$F$231)*0.303,0)</f>
        <v>0</v>
      </c>
      <c r="C196" s="2">
        <f t="shared" si="4"/>
        <v>0</v>
      </c>
      <c r="D196" s="2">
        <f>IF(Hoja2!J189&gt;0,(Hoja2!J189-Hoja2!$J$231)*0.303,0)</f>
        <v>0</v>
      </c>
    </row>
    <row r="197" spans="1:4" ht="12.75">
      <c r="A197">
        <f t="shared" si="5"/>
        <v>164</v>
      </c>
      <c r="B197" s="2">
        <f>IF(Hoja2!F190&gt;0,(Hoja2!F190-Hoja2!$F$231)*0.303,0)</f>
        <v>0</v>
      </c>
      <c r="C197" s="2">
        <f t="shared" si="4"/>
        <v>0</v>
      </c>
      <c r="D197" s="2">
        <f>IF(Hoja2!J190&gt;0,(Hoja2!J190-Hoja2!$J$231)*0.303,0)</f>
        <v>0</v>
      </c>
    </row>
    <row r="198" spans="1:4" ht="12.75">
      <c r="A198">
        <f t="shared" si="5"/>
        <v>165</v>
      </c>
      <c r="B198" s="2">
        <f>IF(Hoja2!F191&gt;0,(Hoja2!F191-Hoja2!$F$231)*0.303,0)</f>
        <v>0</v>
      </c>
      <c r="C198" s="2">
        <f t="shared" si="4"/>
        <v>0</v>
      </c>
      <c r="D198" s="2">
        <f>IF(Hoja2!J191&gt;0,(Hoja2!J191-Hoja2!$J$231)*0.303,0)</f>
        <v>0</v>
      </c>
    </row>
    <row r="199" spans="1:4" ht="12.75">
      <c r="A199">
        <f t="shared" si="5"/>
        <v>166</v>
      </c>
      <c r="B199" s="2">
        <f>IF(Hoja2!F192&gt;0,(Hoja2!F192-Hoja2!$F$231)*0.303,0)</f>
        <v>0</v>
      </c>
      <c r="C199" s="2">
        <f t="shared" si="4"/>
        <v>0</v>
      </c>
      <c r="D199" s="2">
        <f>IF(Hoja2!J192&gt;0,(Hoja2!J192-Hoja2!$J$231)*0.303,0)</f>
        <v>0</v>
      </c>
    </row>
    <row r="200" spans="1:4" ht="12.75">
      <c r="A200">
        <f t="shared" si="5"/>
        <v>167</v>
      </c>
      <c r="B200" s="2">
        <f>IF(Hoja2!F193&gt;0,(Hoja2!F193-Hoja2!$F$231)*0.303,0)</f>
        <v>0</v>
      </c>
      <c r="C200" s="2">
        <f t="shared" si="4"/>
        <v>0</v>
      </c>
      <c r="D200" s="2">
        <f>IF(Hoja2!J193&gt;0,(Hoja2!J193-Hoja2!$J$231)*0.303,0)</f>
        <v>0</v>
      </c>
    </row>
    <row r="201" spans="1:4" ht="12.75">
      <c r="A201">
        <f t="shared" si="5"/>
        <v>168</v>
      </c>
      <c r="B201" s="2">
        <f>IF(Hoja2!F194&gt;0,(Hoja2!F194-Hoja2!$F$231)*0.303,0)</f>
        <v>0</v>
      </c>
      <c r="C201" s="2">
        <f t="shared" si="4"/>
        <v>0</v>
      </c>
      <c r="D201" s="2">
        <f>IF(Hoja2!J194&gt;0,(Hoja2!J194-Hoja2!$J$231)*0.303,0)</f>
        <v>0</v>
      </c>
    </row>
    <row r="202" spans="1:4" ht="12.75">
      <c r="A202">
        <f t="shared" si="5"/>
        <v>169</v>
      </c>
      <c r="B202" s="2">
        <f>IF(Hoja2!F195&gt;0,(Hoja2!F195-Hoja2!$F$231)*0.303,0)</f>
        <v>0</v>
      </c>
      <c r="C202" s="2">
        <f t="shared" si="4"/>
        <v>0</v>
      </c>
      <c r="D202" s="2">
        <f>IF(Hoja2!J195&gt;0,(Hoja2!J195-Hoja2!$J$231)*0.303,0)</f>
        <v>0</v>
      </c>
    </row>
    <row r="203" spans="1:4" ht="12.75">
      <c r="A203">
        <f t="shared" si="5"/>
        <v>170</v>
      </c>
      <c r="B203" s="2">
        <f>IF(Hoja2!F196&gt;0,(Hoja2!F196-Hoja2!$F$231)*0.303,0)</f>
        <v>0</v>
      </c>
      <c r="C203" s="2">
        <f t="shared" si="4"/>
        <v>0</v>
      </c>
      <c r="D203" s="2">
        <f>IF(Hoja2!J196&gt;0,(Hoja2!J196-Hoja2!$J$231)*0.303,0)</f>
        <v>0</v>
      </c>
    </row>
    <row r="204" spans="1:4" ht="12.75">
      <c r="A204">
        <f t="shared" si="5"/>
        <v>171</v>
      </c>
      <c r="B204" s="2">
        <f>IF(Hoja2!F197&gt;0,(Hoja2!F197-Hoja2!$F$231)*0.303,0)</f>
        <v>0</v>
      </c>
      <c r="C204" s="2">
        <f t="shared" si="4"/>
        <v>0</v>
      </c>
      <c r="D204" s="2">
        <f>IF(Hoja2!J197&gt;0,(Hoja2!J197-Hoja2!$J$231)*0.303,0)</f>
        <v>0</v>
      </c>
    </row>
    <row r="205" spans="1:4" ht="12.75">
      <c r="A205">
        <f t="shared" si="5"/>
        <v>172</v>
      </c>
      <c r="B205" s="2">
        <f>IF(Hoja2!F198&gt;0,(Hoja2!F198-Hoja2!$F$231)*0.303,0)</f>
        <v>0</v>
      </c>
      <c r="C205" s="2">
        <f t="shared" si="4"/>
        <v>0</v>
      </c>
      <c r="D205" s="2">
        <f>IF(Hoja2!J198&gt;0,(Hoja2!J198-Hoja2!$J$231)*0.303,0)</f>
        <v>0</v>
      </c>
    </row>
    <row r="206" spans="1:4" ht="12.75">
      <c r="A206">
        <f t="shared" si="5"/>
        <v>173</v>
      </c>
      <c r="B206" s="2">
        <f>IF(Hoja2!F199&gt;0,(Hoja2!F199-Hoja2!$F$231)*0.303,0)</f>
        <v>0</v>
      </c>
      <c r="C206" s="2">
        <f t="shared" si="4"/>
        <v>0</v>
      </c>
      <c r="D206" s="2">
        <f>IF(Hoja2!J199&gt;0,(Hoja2!J199-Hoja2!$J$231)*0.303,0)</f>
        <v>0</v>
      </c>
    </row>
    <row r="207" spans="1:4" ht="12.75">
      <c r="A207">
        <f t="shared" si="5"/>
        <v>174</v>
      </c>
      <c r="B207" s="2">
        <f>IF(Hoja2!F200&gt;0,(Hoja2!F200-Hoja2!$F$231)*0.303,0)</f>
        <v>0</v>
      </c>
      <c r="C207" s="2">
        <f t="shared" si="4"/>
        <v>0</v>
      </c>
      <c r="D207" s="2">
        <f>IF(Hoja2!J200&gt;0,(Hoja2!J200-Hoja2!$J$231)*0.303,0)</f>
        <v>0</v>
      </c>
    </row>
    <row r="208" spans="1:4" ht="12.75">
      <c r="A208">
        <f t="shared" si="5"/>
        <v>175</v>
      </c>
      <c r="B208" s="2">
        <f>IF(Hoja2!F201&gt;0,(Hoja2!F201-Hoja2!$F$231)*0.303,0)</f>
        <v>0</v>
      </c>
      <c r="C208" s="2">
        <f t="shared" si="4"/>
        <v>0</v>
      </c>
      <c r="D208" s="2">
        <f>IF(Hoja2!J201&gt;0,(Hoja2!J201-Hoja2!$J$231)*0.303,0)</f>
        <v>0</v>
      </c>
    </row>
    <row r="209" spans="1:4" ht="12.75">
      <c r="A209">
        <f t="shared" si="5"/>
        <v>176</v>
      </c>
      <c r="B209" s="2">
        <f>IF(Hoja2!F202&gt;0,(Hoja2!F202-Hoja2!$F$231)*0.303,0)</f>
        <v>0</v>
      </c>
      <c r="C209" s="2">
        <f t="shared" si="4"/>
        <v>0</v>
      </c>
      <c r="D209" s="2">
        <f>IF(Hoja2!J202&gt;0,(Hoja2!J202-Hoja2!$J$231)*0.303,0)</f>
        <v>0</v>
      </c>
    </row>
    <row r="210" spans="1:4" ht="12.75">
      <c r="A210">
        <f t="shared" si="5"/>
        <v>177</v>
      </c>
      <c r="B210" s="2">
        <f>IF(Hoja2!F203&gt;0,(Hoja2!F203-Hoja2!$F$231)*0.303,0)</f>
        <v>0</v>
      </c>
      <c r="C210" s="2">
        <f t="shared" si="4"/>
        <v>0</v>
      </c>
      <c r="D210" s="2">
        <f>IF(Hoja2!J203&gt;0,(Hoja2!J203-Hoja2!$J$231)*0.303,0)</f>
        <v>0</v>
      </c>
    </row>
    <row r="211" spans="1:4" ht="12.75">
      <c r="A211">
        <f t="shared" si="5"/>
        <v>178</v>
      </c>
      <c r="B211" s="2">
        <f>IF(Hoja2!F204&gt;0,(Hoja2!F204-Hoja2!$F$231)*0.303,0)</f>
        <v>0</v>
      </c>
      <c r="C211" s="2">
        <f t="shared" si="4"/>
        <v>0</v>
      </c>
      <c r="D211" s="2">
        <f>IF(Hoja2!J204&gt;0,(Hoja2!J204-Hoja2!$J$231)*0.303,0)</f>
        <v>0</v>
      </c>
    </row>
    <row r="212" spans="1:4" ht="12.75">
      <c r="A212">
        <f t="shared" si="5"/>
        <v>179</v>
      </c>
      <c r="B212" s="2">
        <f>IF(Hoja2!F205&gt;0,(Hoja2!F205-Hoja2!$F$231)*0.303,0)</f>
        <v>0</v>
      </c>
      <c r="C212" s="2">
        <f t="shared" si="4"/>
        <v>0</v>
      </c>
      <c r="D212" s="2">
        <f>IF(Hoja2!J205&gt;0,(Hoja2!J205-Hoja2!$J$231)*0.303,0)</f>
        <v>0</v>
      </c>
    </row>
    <row r="213" spans="1:4" ht="12.75">
      <c r="A213">
        <f t="shared" si="5"/>
        <v>180</v>
      </c>
      <c r="B213" s="2">
        <f>IF(Hoja2!F206&gt;0,(Hoja2!F206-Hoja2!$F$231)*0.303,0)</f>
        <v>0</v>
      </c>
      <c r="C213" s="2">
        <f t="shared" si="4"/>
        <v>0</v>
      </c>
      <c r="D213" s="2">
        <f>IF(Hoja2!J206&gt;0,(Hoja2!J206-Hoja2!$J$231)*0.303,0)</f>
        <v>0</v>
      </c>
    </row>
    <row r="214" spans="1:4" ht="12.75">
      <c r="A214">
        <f t="shared" si="5"/>
        <v>181</v>
      </c>
      <c r="B214" s="2">
        <f>IF(Hoja2!F207&gt;0,(Hoja2!F207-Hoja2!$F$231)*0.303,0)</f>
        <v>0</v>
      </c>
      <c r="C214" s="2">
        <f t="shared" si="4"/>
        <v>0</v>
      </c>
      <c r="D214" s="2">
        <f>IF(Hoja2!J207&gt;0,(Hoja2!J207-Hoja2!$J$231)*0.303,0)</f>
        <v>0</v>
      </c>
    </row>
    <row r="215" spans="1:4" ht="12.75">
      <c r="A215">
        <f t="shared" si="5"/>
        <v>182</v>
      </c>
      <c r="B215" s="2">
        <f>IF(Hoja2!F208&gt;0,(Hoja2!F208-Hoja2!$F$231)*0.303,0)</f>
        <v>0</v>
      </c>
      <c r="C215" s="2">
        <f t="shared" si="4"/>
        <v>0</v>
      </c>
      <c r="D215" s="2">
        <f>IF(Hoja2!J208&gt;0,(Hoja2!J208-Hoja2!$J$231)*0.303,0)</f>
        <v>0</v>
      </c>
    </row>
    <row r="216" spans="1:4" ht="12.75">
      <c r="A216">
        <f t="shared" si="5"/>
        <v>183</v>
      </c>
      <c r="B216" s="2">
        <f>IF(Hoja2!F209&gt;0,(Hoja2!F209-Hoja2!$F$231)*0.303,0)</f>
        <v>0</v>
      </c>
      <c r="C216" s="2">
        <f t="shared" si="4"/>
        <v>0</v>
      </c>
      <c r="D216" s="2">
        <f>IF(Hoja2!J209&gt;0,(Hoja2!J209-Hoja2!$J$231)*0.303,0)</f>
        <v>0</v>
      </c>
    </row>
    <row r="217" spans="1:4" ht="12.75">
      <c r="A217">
        <f t="shared" si="5"/>
        <v>184</v>
      </c>
      <c r="B217" s="2">
        <f>IF(Hoja2!F210&gt;0,(Hoja2!F210-Hoja2!$F$231)*0.303,0)</f>
        <v>0</v>
      </c>
      <c r="C217" s="2">
        <f t="shared" si="4"/>
        <v>0</v>
      </c>
      <c r="D217" s="2">
        <f>IF(Hoja2!J210&gt;0,(Hoja2!J210-Hoja2!$J$231)*0.303,0)</f>
        <v>0</v>
      </c>
    </row>
    <row r="218" spans="1:4" ht="12.75">
      <c r="A218">
        <f t="shared" si="5"/>
        <v>185</v>
      </c>
      <c r="B218" s="2">
        <f>IF(Hoja2!F211&gt;0,(Hoja2!F211-Hoja2!$F$231)*0.303,0)</f>
        <v>0</v>
      </c>
      <c r="C218" s="2">
        <f t="shared" si="4"/>
        <v>0</v>
      </c>
      <c r="D218" s="2">
        <f>IF(Hoja2!J211&gt;0,(Hoja2!J211-Hoja2!$J$231)*0.303,0)</f>
        <v>0</v>
      </c>
    </row>
    <row r="219" spans="1:4" ht="12.75">
      <c r="A219">
        <f t="shared" si="5"/>
        <v>186</v>
      </c>
      <c r="B219" s="2">
        <f>IF(Hoja2!F212&gt;0,(Hoja2!F212-Hoja2!$F$231)*0.303,0)</f>
        <v>0</v>
      </c>
      <c r="C219" s="2">
        <f t="shared" si="4"/>
        <v>0</v>
      </c>
      <c r="D219" s="2">
        <f>IF(Hoja2!J212&gt;0,(Hoja2!J212-Hoja2!$J$231)*0.303,0)</f>
        <v>0</v>
      </c>
    </row>
    <row r="220" spans="1:4" ht="12.75">
      <c r="A220">
        <f t="shared" si="5"/>
        <v>187</v>
      </c>
      <c r="B220" s="2">
        <f>IF(Hoja2!F213&gt;0,(Hoja2!F213-Hoja2!$F$231)*0.303,0)</f>
        <v>0</v>
      </c>
      <c r="C220" s="2">
        <f t="shared" si="4"/>
        <v>0</v>
      </c>
      <c r="D220" s="2">
        <f>IF(Hoja2!J213&gt;0,(Hoja2!J213-Hoja2!$J$231)*0.303,0)</f>
        <v>0</v>
      </c>
    </row>
    <row r="221" spans="1:4" ht="12.75">
      <c r="A221">
        <f t="shared" si="5"/>
        <v>188</v>
      </c>
      <c r="B221" s="2">
        <f>IF(Hoja2!F214&gt;0,(Hoja2!F214-Hoja2!$F$231)*0.303,0)</f>
        <v>0</v>
      </c>
      <c r="C221" s="2">
        <f t="shared" si="4"/>
        <v>0</v>
      </c>
      <c r="D221" s="2">
        <f>IF(Hoja2!J214&gt;0,(Hoja2!J214-Hoja2!$J$231)*0.303,0)</f>
        <v>0</v>
      </c>
    </row>
    <row r="222" spans="1:4" ht="12.75">
      <c r="A222">
        <f t="shared" si="5"/>
        <v>189</v>
      </c>
      <c r="B222" s="2">
        <f>IF(Hoja2!F215&gt;0,(Hoja2!F215-Hoja2!$F$231)*0.303,0)</f>
        <v>0</v>
      </c>
      <c r="C222" s="2">
        <f t="shared" si="4"/>
        <v>0</v>
      </c>
      <c r="D222" s="2">
        <f>IF(Hoja2!J215&gt;0,(Hoja2!J215-Hoja2!$J$231)*0.303,0)</f>
        <v>0</v>
      </c>
    </row>
    <row r="223" spans="1:4" ht="12.75">
      <c r="A223">
        <f t="shared" si="5"/>
        <v>190</v>
      </c>
      <c r="B223" s="2">
        <f>IF(Hoja2!F216&gt;0,(Hoja2!F216-Hoja2!$F$231)*0.303,0)</f>
        <v>0</v>
      </c>
      <c r="C223" s="2">
        <f t="shared" si="4"/>
        <v>0</v>
      </c>
      <c r="D223" s="2">
        <f>IF(Hoja2!J216&gt;0,(Hoja2!J216-Hoja2!$J$231)*0.303,0)</f>
        <v>0</v>
      </c>
    </row>
    <row r="224" spans="1:4" ht="12.75">
      <c r="A224">
        <f t="shared" si="5"/>
        <v>191</v>
      </c>
      <c r="B224" s="2">
        <f>IF(Hoja2!F217&gt;0,(Hoja2!F217-Hoja2!$F$231)*0.303,0)</f>
        <v>0</v>
      </c>
      <c r="C224" s="2">
        <f t="shared" si="4"/>
        <v>0</v>
      </c>
      <c r="D224" s="2">
        <f>IF(Hoja2!J217&gt;0,(Hoja2!J217-Hoja2!$J$231)*0.303,0)</f>
        <v>0</v>
      </c>
    </row>
    <row r="225" spans="1:4" ht="12.75">
      <c r="A225">
        <f t="shared" si="5"/>
        <v>192</v>
      </c>
      <c r="B225" s="2">
        <f>IF(Hoja2!F218&gt;0,(Hoja2!F218-Hoja2!$F$231)*0.303,0)</f>
        <v>0</v>
      </c>
      <c r="C225" s="2">
        <f t="shared" si="4"/>
        <v>0</v>
      </c>
      <c r="D225" s="2">
        <f>IF(Hoja2!J218&gt;0,(Hoja2!J218-Hoja2!$J$231)*0.303,0)</f>
        <v>0</v>
      </c>
    </row>
    <row r="226" spans="1:4" ht="12.75">
      <c r="A226">
        <f t="shared" si="5"/>
        <v>193</v>
      </c>
      <c r="B226" s="2">
        <f>IF(Hoja2!F219&gt;0,(Hoja2!F219-Hoja2!$F$231)*0.303,0)</f>
        <v>0</v>
      </c>
      <c r="C226" s="2">
        <f aca="true" t="shared" si="6" ref="C226:C235">IF(B225=0,IF(B226&gt;0,$B$7,0),IF(B226&gt;0,C225+$R$4/100*6,0))</f>
        <v>0</v>
      </c>
      <c r="D226" s="2">
        <f>IF(Hoja2!J219&gt;0,(Hoja2!J219-Hoja2!$J$231)*0.303,0)</f>
        <v>0</v>
      </c>
    </row>
    <row r="227" spans="1:4" ht="12.75">
      <c r="A227">
        <f t="shared" si="5"/>
        <v>194</v>
      </c>
      <c r="B227" s="2">
        <f>IF(Hoja2!F220&gt;0,(Hoja2!F220-Hoja2!$F$231)*0.303,0)</f>
        <v>0</v>
      </c>
      <c r="C227" s="2">
        <f t="shared" si="6"/>
        <v>0</v>
      </c>
      <c r="D227" s="2">
        <f>IF(Hoja2!J220&gt;0,(Hoja2!J220-Hoja2!$J$231)*0.303,0)</f>
        <v>0</v>
      </c>
    </row>
    <row r="228" spans="1:4" ht="12.75">
      <c r="A228">
        <f aca="true" t="shared" si="7" ref="A228:A235">1+A227</f>
        <v>195</v>
      </c>
      <c r="B228" s="2">
        <f>IF(Hoja2!F221&gt;0,(Hoja2!F221-Hoja2!$F$231)*0.303,0)</f>
        <v>0</v>
      </c>
      <c r="C228" s="2">
        <f t="shared" si="6"/>
        <v>0</v>
      </c>
      <c r="D228" s="2">
        <f>IF(Hoja2!J221&gt;0,(Hoja2!J221-Hoja2!$J$231)*0.303,0)</f>
        <v>0</v>
      </c>
    </row>
    <row r="229" spans="1:4" ht="12.75">
      <c r="A229">
        <f t="shared" si="7"/>
        <v>196</v>
      </c>
      <c r="B229" s="2">
        <f>IF(Hoja2!F222&gt;0,(Hoja2!F222-Hoja2!$F$231)*0.303,0)</f>
        <v>0</v>
      </c>
      <c r="C229" s="2">
        <f t="shared" si="6"/>
        <v>0</v>
      </c>
      <c r="D229" s="2">
        <f>IF(Hoja2!J222&gt;0,(Hoja2!J222-Hoja2!$J$231)*0.303,0)</f>
        <v>0</v>
      </c>
    </row>
    <row r="230" spans="1:4" ht="12.75">
      <c r="A230">
        <f t="shared" si="7"/>
        <v>197</v>
      </c>
      <c r="B230" s="2">
        <f>IF(Hoja2!F223&gt;0,(Hoja2!F223-Hoja2!$F$231)*0.303,0)</f>
        <v>0</v>
      </c>
      <c r="C230" s="2">
        <f t="shared" si="6"/>
        <v>0</v>
      </c>
      <c r="D230" s="2">
        <f>IF(Hoja2!J223&gt;0,(Hoja2!J223-Hoja2!$J$231)*0.303,0)</f>
        <v>0</v>
      </c>
    </row>
    <row r="231" spans="1:4" ht="12.75">
      <c r="A231">
        <f t="shared" si="7"/>
        <v>198</v>
      </c>
      <c r="B231" s="2">
        <f>IF(Hoja2!F224&gt;0,(Hoja2!F224-Hoja2!$F$231)*0.303,0)</f>
        <v>0</v>
      </c>
      <c r="C231" s="2">
        <f t="shared" si="6"/>
        <v>0</v>
      </c>
      <c r="D231" s="2">
        <f>IF(Hoja2!J224&gt;0,(Hoja2!J224-Hoja2!$J$231)*0.303,0)</f>
        <v>0</v>
      </c>
    </row>
    <row r="232" spans="1:4" ht="12.75">
      <c r="A232">
        <f t="shared" si="7"/>
        <v>199</v>
      </c>
      <c r="B232" s="2">
        <f>IF(Hoja2!F225&gt;0,(Hoja2!F225-Hoja2!$F$231)*0.303,0)</f>
        <v>0</v>
      </c>
      <c r="C232" s="2">
        <f t="shared" si="6"/>
        <v>0</v>
      </c>
      <c r="D232" s="2">
        <f>IF(Hoja2!J225&gt;0,(Hoja2!J225-Hoja2!$J$231)*0.303,0)</f>
        <v>0</v>
      </c>
    </row>
    <row r="233" spans="1:4" ht="12.75">
      <c r="A233">
        <f t="shared" si="7"/>
        <v>200</v>
      </c>
      <c r="B233" s="2">
        <f>IF(Hoja2!F226&gt;0,(Hoja2!F226-Hoja2!$F$231)*0.303,0)</f>
        <v>0</v>
      </c>
      <c r="C233" s="2">
        <f t="shared" si="6"/>
        <v>0</v>
      </c>
      <c r="D233" s="2">
        <f>IF(Hoja2!J226&gt;0,(Hoja2!J226-Hoja2!$J$231)*0.303,0)</f>
        <v>0</v>
      </c>
    </row>
    <row r="234" spans="1:4" ht="12.75">
      <c r="A234">
        <f t="shared" si="7"/>
        <v>201</v>
      </c>
      <c r="B234" s="2">
        <f>IF(Hoja2!F227&gt;0,(Hoja2!F227-Hoja2!$F$231)*0.303,0)</f>
        <v>0</v>
      </c>
      <c r="C234" s="2">
        <f t="shared" si="6"/>
        <v>0</v>
      </c>
      <c r="D234" s="2">
        <f>IF(Hoja2!J227&gt;0,(Hoja2!J227-Hoja2!$J$231)*0.303,0)</f>
        <v>0</v>
      </c>
    </row>
    <row r="235" spans="1:4" ht="12.75">
      <c r="A235">
        <f t="shared" si="7"/>
        <v>202</v>
      </c>
      <c r="B235" s="2">
        <f>IF(Hoja2!F228&gt;0,(Hoja2!F228-Hoja2!$F$231)*0.303,0)</f>
        <v>0</v>
      </c>
      <c r="C235" s="2">
        <f t="shared" si="6"/>
        <v>0</v>
      </c>
      <c r="D235" s="2">
        <f>IF(Hoja2!J228&gt;0,(Hoja2!J228-Hoja2!$J$231)*0.303,0)</f>
        <v>0</v>
      </c>
    </row>
    <row r="237" spans="1:4" ht="12.75">
      <c r="A237" t="s">
        <v>44</v>
      </c>
      <c r="B237">
        <f>COUNTIF(B34:B235,"=0")</f>
        <v>193</v>
      </c>
      <c r="C237">
        <f>COUNTIF(C34:C235,"=0")</f>
        <v>193</v>
      </c>
      <c r="D237">
        <f>COUNTIF(D34:D235,"=0")</f>
        <v>193</v>
      </c>
    </row>
    <row r="238" spans="1:4" ht="12.75">
      <c r="A238" t="s">
        <v>45</v>
      </c>
      <c r="B238" s="2">
        <f>SUM(B34:B235)</f>
        <v>114.63119985959223</v>
      </c>
      <c r="C238" s="2">
        <f>SUM(C34:C235)</f>
        <v>109.99999999999999</v>
      </c>
      <c r="D238" s="2">
        <f>SUM(D34:D235)</f>
        <v>119.91557636009239</v>
      </c>
    </row>
    <row r="239" spans="1:4" ht="12.75">
      <c r="A239" t="s">
        <v>23</v>
      </c>
      <c r="B239" t="s">
        <v>67</v>
      </c>
      <c r="C239" t="s">
        <v>23</v>
      </c>
      <c r="D239" t="s">
        <v>23</v>
      </c>
    </row>
  </sheetData>
  <sheetProtection/>
  <conditionalFormatting sqref="D21">
    <cfRule type="cellIs" priority="1" dxfId="1" operator="lessThan" stopIfTrue="1">
      <formula>$B$8</formula>
    </cfRule>
    <cfRule type="cellIs" priority="2" dxfId="0" operator="greaterThan" stopIfTrue="1">
      <formula>$B$8+1</formula>
    </cfRule>
  </conditionalFormatting>
  <printOptions/>
  <pageMargins left="0.75" right="0.75" top="1" bottom="1" header="0" footer="0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1"/>
  <sheetViews>
    <sheetView zoomScalePageLayoutView="0" workbookViewId="0" topLeftCell="A1">
      <selection activeCell="H7" sqref="H7"/>
    </sheetView>
  </sheetViews>
  <sheetFormatPr defaultColWidth="11.421875" defaultRowHeight="12.75"/>
  <cols>
    <col min="7" max="7" width="13.7109375" style="0" customWidth="1"/>
  </cols>
  <sheetData>
    <row r="1" spans="1:12" ht="12.75">
      <c r="A1" t="s">
        <v>4</v>
      </c>
      <c r="B1" t="s">
        <v>20</v>
      </c>
      <c r="C1" t="s">
        <v>49</v>
      </c>
      <c r="D1" t="s">
        <v>48</v>
      </c>
      <c r="E1" t="s">
        <v>49</v>
      </c>
      <c r="G1" t="s">
        <v>47</v>
      </c>
      <c r="H1">
        <v>1</v>
      </c>
      <c r="I1">
        <v>2</v>
      </c>
      <c r="J1">
        <v>3</v>
      </c>
      <c r="K1">
        <v>4</v>
      </c>
      <c r="L1">
        <v>5</v>
      </c>
    </row>
    <row r="2" spans="2:13" ht="12.75">
      <c r="B2" t="s">
        <v>23</v>
      </c>
      <c r="G2" t="s">
        <v>55</v>
      </c>
      <c r="H2" s="3">
        <f>+Hoja1!B2*4.4</f>
        <v>0</v>
      </c>
      <c r="I2" s="3">
        <f>+Hoja1!C2*4.4</f>
        <v>0</v>
      </c>
      <c r="J2" s="3">
        <f>+Hoja1!D2*4.4</f>
        <v>0</v>
      </c>
      <c r="K2" s="3">
        <f>+Hoja1!E2*4.4</f>
        <v>0</v>
      </c>
      <c r="L2" s="3">
        <f>+Hoja1!F2*4.4</f>
        <v>88</v>
      </c>
      <c r="M2">
        <f>MAX(H2:L2)</f>
        <v>88</v>
      </c>
    </row>
    <row r="3" spans="1:12" ht="12.75">
      <c r="A3">
        <v>40</v>
      </c>
      <c r="B3">
        <f>+Hoja7!J13+Hoja6!J13+Hoja5!J13+Hoja4!J13+Hoja3!J13</f>
        <v>4</v>
      </c>
      <c r="C3">
        <f>+B3+C2</f>
        <v>4</v>
      </c>
      <c r="D3">
        <f>+Hoja1!D10</f>
        <v>0</v>
      </c>
      <c r="E3">
        <f>+D3+E2</f>
        <v>0</v>
      </c>
      <c r="G3" t="s">
        <v>54</v>
      </c>
      <c r="H3" s="3">
        <f>+Hoja1!B3*4.4</f>
        <v>0</v>
      </c>
      <c r="I3" s="3">
        <f>+Hoja1!C3*4.4</f>
        <v>0</v>
      </c>
      <c r="J3" s="3">
        <f>+Hoja1!D3*4.4</f>
        <v>0</v>
      </c>
      <c r="K3" s="3">
        <f>+Hoja1!E3*4.4</f>
        <v>0</v>
      </c>
      <c r="L3" s="3">
        <f>+Hoja1!F3*4.4</f>
        <v>0</v>
      </c>
    </row>
    <row r="4" spans="1:13" ht="12.75">
      <c r="A4">
        <v>50</v>
      </c>
      <c r="B4">
        <f>+Hoja7!J14+Hoja6!J14+Hoja5!J14+Hoja4!J14+Hoja3!J14</f>
        <v>3</v>
      </c>
      <c r="C4">
        <f aca="true" t="shared" si="0" ref="C4:C12">+B4+C3</f>
        <v>7</v>
      </c>
      <c r="D4">
        <f>+Hoja1!D11</f>
        <v>8</v>
      </c>
      <c r="E4">
        <f aca="true" t="shared" si="1" ref="E4:E12">+D4+E3</f>
        <v>8</v>
      </c>
      <c r="G4" t="s">
        <v>56</v>
      </c>
      <c r="H4" s="3">
        <f>+Hoja1!B4/0.303</f>
        <v>0</v>
      </c>
      <c r="I4" s="3">
        <f>+Hoja1!C4/0.303</f>
        <v>0</v>
      </c>
      <c r="J4" s="3">
        <f>+Hoja1!D4/0.303</f>
        <v>0</v>
      </c>
      <c r="K4" s="3">
        <f>+Hoja1!E4/0.303</f>
        <v>0</v>
      </c>
      <c r="L4" s="3">
        <f>+Hoja1!F4/0.303</f>
        <v>151.81518151815183</v>
      </c>
      <c r="M4">
        <f>SUM(H4:L4)</f>
        <v>151.81518151815183</v>
      </c>
    </row>
    <row r="5" spans="1:12" ht="12.75">
      <c r="A5">
        <v>63</v>
      </c>
      <c r="B5">
        <f>+Hoja7!J15+Hoja6!J15+Hoja5!J15+Hoja4!J15+Hoja3!J15</f>
        <v>1</v>
      </c>
      <c r="C5">
        <f t="shared" si="0"/>
        <v>8</v>
      </c>
      <c r="D5">
        <f>+Hoja1!D12</f>
        <v>0</v>
      </c>
      <c r="E5">
        <f t="shared" si="1"/>
        <v>8</v>
      </c>
      <c r="G5" t="s">
        <v>57</v>
      </c>
      <c r="H5">
        <f>+Hoja1!B5</f>
        <v>0</v>
      </c>
      <c r="I5">
        <f>+Hoja1!C5</f>
        <v>0</v>
      </c>
      <c r="J5">
        <f>+Hoja1!D5</f>
        <v>0</v>
      </c>
      <c r="K5">
        <f>+Hoja1!E5</f>
        <v>0</v>
      </c>
      <c r="L5">
        <f>+Hoja1!F5</f>
        <v>0</v>
      </c>
    </row>
    <row r="6" spans="1:12" ht="12.75">
      <c r="A6">
        <v>75</v>
      </c>
      <c r="B6">
        <f>+Hoja7!J16+Hoja6!J16+Hoja5!J16+Hoja4!J16+Hoja3!J16</f>
        <v>0</v>
      </c>
      <c r="C6">
        <f t="shared" si="0"/>
        <v>8</v>
      </c>
      <c r="D6">
        <f>+Hoja1!D13</f>
        <v>0</v>
      </c>
      <c r="E6">
        <f t="shared" si="1"/>
        <v>8</v>
      </c>
      <c r="G6" t="s">
        <v>50</v>
      </c>
      <c r="H6">
        <f>ROUNDUP(H4/19.802,0)</f>
        <v>0</v>
      </c>
      <c r="I6">
        <f>ROUNDUP(I4/19.802,0)</f>
        <v>0</v>
      </c>
      <c r="J6">
        <f>ROUNDUP(J4/19.802,0)</f>
        <v>0</v>
      </c>
      <c r="K6">
        <f>ROUNDUP(K4/19.802,0)</f>
        <v>0</v>
      </c>
      <c r="L6">
        <f>ROUNDUP(L4/19.802,0)</f>
        <v>8</v>
      </c>
    </row>
    <row r="7" spans="1:12" ht="12.75">
      <c r="A7">
        <v>90</v>
      </c>
      <c r="B7">
        <f>+Hoja7!J17+Hoja6!J17+Hoja5!J17+Hoja4!J17+Hoja3!J17</f>
        <v>0</v>
      </c>
      <c r="C7">
        <f t="shared" si="0"/>
        <v>8</v>
      </c>
      <c r="D7">
        <f>+Hoja1!D14</f>
        <v>0</v>
      </c>
      <c r="E7">
        <f t="shared" si="1"/>
        <v>8</v>
      </c>
      <c r="G7" t="s">
        <v>51</v>
      </c>
      <c r="H7">
        <f>+H6+I7</f>
        <v>8</v>
      </c>
      <c r="I7">
        <f>+I6+J7</f>
        <v>8</v>
      </c>
      <c r="J7">
        <f>+J6+K7</f>
        <v>8</v>
      </c>
      <c r="K7">
        <f>+K6+L7</f>
        <v>8</v>
      </c>
      <c r="L7">
        <f>+L6+M7</f>
        <v>8</v>
      </c>
    </row>
    <row r="8" spans="1:12" ht="12.75">
      <c r="A8">
        <v>110</v>
      </c>
      <c r="B8">
        <f>+Hoja7!J18+Hoja6!J18+Hoja5!J18+Hoja4!J18+Hoja3!J18</f>
        <v>0</v>
      </c>
      <c r="C8">
        <f t="shared" si="0"/>
        <v>8</v>
      </c>
      <c r="D8">
        <f>+Hoja1!D15</f>
        <v>0</v>
      </c>
      <c r="E8">
        <f t="shared" si="1"/>
        <v>8</v>
      </c>
      <c r="G8" t="s">
        <v>53</v>
      </c>
      <c r="H8">
        <f>IF(H4&gt;0,(H2-H3)/H4,0)</f>
        <v>0</v>
      </c>
      <c r="I8">
        <f>IF(I4&gt;0,(I2-I3)/I4,0)</f>
        <v>0</v>
      </c>
      <c r="J8">
        <f>IF(J4&gt;0,(J2-J3)/J4,0)</f>
        <v>0</v>
      </c>
      <c r="K8">
        <f>IF(K4&gt;0,(K2-K3)/K4,0)</f>
        <v>0</v>
      </c>
      <c r="L8">
        <f>IF(L4&gt;0,(L2-L3)/L4,0)</f>
        <v>0.5796521739130435</v>
      </c>
    </row>
    <row r="9" spans="1:5" ht="12.75">
      <c r="A9">
        <v>140</v>
      </c>
      <c r="B9">
        <f>+Hoja7!J19+Hoja6!J19+Hoja5!J19+Hoja4!J19+Hoja3!J19</f>
        <v>0</v>
      </c>
      <c r="C9">
        <f t="shared" si="0"/>
        <v>8</v>
      </c>
      <c r="D9">
        <f>+Hoja1!D16</f>
        <v>0</v>
      </c>
      <c r="E9">
        <f t="shared" si="1"/>
        <v>8</v>
      </c>
    </row>
    <row r="10" spans="1:11" ht="12.75">
      <c r="A10">
        <v>160</v>
      </c>
      <c r="B10">
        <f>+Hoja7!J20+Hoja6!J20+Hoja5!J20+Hoja4!J20+Hoja3!J20</f>
        <v>0</v>
      </c>
      <c r="C10">
        <f t="shared" si="0"/>
        <v>8</v>
      </c>
      <c r="D10">
        <f>+Hoja1!D17</f>
        <v>0</v>
      </c>
      <c r="E10">
        <f t="shared" si="1"/>
        <v>8</v>
      </c>
      <c r="G10" t="s">
        <v>27</v>
      </c>
      <c r="H10">
        <f>+(H11-K11)/1.42/M4/0.303*100+K10</f>
        <v>10.869565217391303</v>
      </c>
      <c r="J10" t="s">
        <v>22</v>
      </c>
      <c r="K10">
        <f>+Hoja1!B5</f>
        <v>0</v>
      </c>
    </row>
    <row r="11" spans="1:11" ht="12.75">
      <c r="A11">
        <v>200</v>
      </c>
      <c r="B11">
        <f>+Hoja7!J21+Hoja6!J21+Hoja5!J21+Hoja4!J21+Hoja3!J21</f>
        <v>0</v>
      </c>
      <c r="C11">
        <f t="shared" si="0"/>
        <v>8</v>
      </c>
      <c r="D11">
        <f>+Hoja1!D18</f>
        <v>0</v>
      </c>
      <c r="E11">
        <f t="shared" si="1"/>
        <v>8</v>
      </c>
      <c r="G11" t="s">
        <v>6</v>
      </c>
      <c r="H11">
        <f>+Hoja1!B6*1.42</f>
        <v>21.299999999999997</v>
      </c>
      <c r="J11" t="s">
        <v>7</v>
      </c>
      <c r="K11">
        <f>+Hoja1!B7*1.42</f>
        <v>14.2</v>
      </c>
    </row>
    <row r="12" spans="1:11" ht="12.75">
      <c r="A12">
        <v>250</v>
      </c>
      <c r="B12">
        <f>+Hoja7!J22+Hoja6!J22+Hoja5!J22+Hoja4!J22+Hoja3!J22</f>
        <v>0</v>
      </c>
      <c r="C12">
        <f t="shared" si="0"/>
        <v>8</v>
      </c>
      <c r="D12">
        <f>+Hoja1!D19</f>
        <v>0</v>
      </c>
      <c r="E12">
        <f t="shared" si="1"/>
        <v>8</v>
      </c>
      <c r="G12" t="s">
        <v>9</v>
      </c>
      <c r="H12">
        <v>1.852</v>
      </c>
      <c r="J12" t="s">
        <v>14</v>
      </c>
      <c r="K12">
        <f>+H13/H12</f>
        <v>2.6301295896328294</v>
      </c>
    </row>
    <row r="13" spans="7:8" ht="12.75">
      <c r="G13" t="s">
        <v>10</v>
      </c>
      <c r="H13">
        <v>4.871</v>
      </c>
    </row>
    <row r="14" spans="7:11" ht="12.75">
      <c r="G14" t="s">
        <v>11</v>
      </c>
      <c r="H14">
        <v>0.000977</v>
      </c>
      <c r="J14" t="s">
        <v>16</v>
      </c>
      <c r="K14">
        <v>26.9</v>
      </c>
    </row>
    <row r="25" ht="12.75">
      <c r="D25" t="s">
        <v>23</v>
      </c>
    </row>
    <row r="26" spans="1:14" ht="25.5">
      <c r="A26" t="s">
        <v>24</v>
      </c>
      <c r="B26" t="s">
        <v>4</v>
      </c>
      <c r="C26" t="s">
        <v>25</v>
      </c>
      <c r="D26" t="s">
        <v>52</v>
      </c>
      <c r="E26" t="s">
        <v>65</v>
      </c>
      <c r="F26" t="s">
        <v>64</v>
      </c>
      <c r="H26" t="s">
        <v>37</v>
      </c>
      <c r="I26" t="s">
        <v>41</v>
      </c>
      <c r="J26" t="s">
        <v>36</v>
      </c>
      <c r="M26" t="s">
        <v>30</v>
      </c>
      <c r="N26" s="1" t="s">
        <v>31</v>
      </c>
    </row>
    <row r="27" spans="3:19" ht="12.75">
      <c r="C27">
        <v>0</v>
      </c>
      <c r="D27">
        <f>+L3</f>
        <v>0</v>
      </c>
      <c r="F27">
        <f>+K11*2.324</f>
        <v>33.0008</v>
      </c>
      <c r="J27">
        <f>+F27</f>
        <v>33.0008</v>
      </c>
      <c r="N27" s="1"/>
      <c r="R27" t="s">
        <v>26</v>
      </c>
      <c r="S27" t="s">
        <v>38</v>
      </c>
    </row>
    <row r="28" spans="1:19" ht="12.75">
      <c r="A28">
        <v>1</v>
      </c>
      <c r="B28">
        <f aca="true" t="shared" si="2" ref="B28:B91">IF(A28&lt;=$H$7,IF(R28&gt;0,R28,IF(A28&lt;=$C$9,$A$9,IF(A28&lt;=$C$10,$A$10,IF(A28&lt;=$C$11,$A$11,$A$12)))),0)</f>
        <v>40</v>
      </c>
      <c r="C28">
        <f>IF(A28&lt;=$L$7,C27+20*$L$5/100,IF(A28&lt;=$K$7,C27+20*$K$5/100,IF(A28&lt;=$J$7,C27+20*$J$5/100,IF(A28&lt;=$I$7,C27+20*$I$5/100,C27+20*$H$5/100))))</f>
        <v>0</v>
      </c>
      <c r="D28">
        <f>IF(A28&lt;=$L$7,D27+20*$L$8,IF(A28&lt;=$K$7,D27+20*$K$8,IF(A28&lt;=$J$7,D27+20*$J$8,IF(A28&lt;=$I$7,D27+20*$I$8,D27+20*$H$8))))</f>
        <v>11.593043478260869</v>
      </c>
      <c r="E28">
        <f aca="true" t="shared" si="3" ref="E28:E91">IF(B28&gt;0,+D28^$H$12/(B28/$K$14)^$H$13*$H$14*20,0)</f>
        <v>0.2645497783623075</v>
      </c>
      <c r="F28">
        <f aca="true" t="shared" si="4" ref="F28:F91">IF(E28&gt;0,+F27+E28-C28+C27,0)</f>
        <v>33.26534977836231</v>
      </c>
      <c r="H28">
        <f>IF(A28&lt;=$H$7,IF(S28&gt;0,S28,IF(A28&lt;=$E$9,$A$9,IF(A28&lt;=$E$10,$A$10,IF(A28&lt;=$E$11,$A$11,$A$12)))),0)</f>
        <v>50</v>
      </c>
      <c r="I28">
        <f>IF(H28&gt;0,+D28^$H$12/(H28/$K$14)^$H$13*$H$14*20,0)</f>
        <v>0.08921928297803951</v>
      </c>
      <c r="J28">
        <f>IF(I28&gt;0,+J27+I28-C28+C27,0)</f>
        <v>33.09001928297804</v>
      </c>
      <c r="M28">
        <f>IF(B28&gt;0,(B28/1000)^2*PI()/4,0)</f>
        <v>0.0012566370614359172</v>
      </c>
      <c r="N28">
        <f>IF(M28&gt;0,D28/4.4/M28/3600,0)</f>
        <v>0.582414827981211</v>
      </c>
      <c r="R28">
        <f>IF(A28&lt;=$C$3,$A$3,IF(A28&lt;=$C$4,$A$4,IF(A28&lt;=$C$5,$A$5,IF(A28&lt;=$C$6,$A$6,IF(A28&lt;=$C$7,$A$7,IF(A28&lt;=$C$8,$A$8,0))))))</f>
        <v>40</v>
      </c>
      <c r="S28">
        <f>IF(A28&lt;=$E$3,$A$3,IF(A28&lt;=$E$4,$A$4,IF(A28&lt;=$E$5,$A$5,IF(A28&lt;=$E$6,$A$6,IF(A28&lt;=$E$7,$A$7,IF(A28&lt;=$E$8,$A$8,0))))))</f>
        <v>50</v>
      </c>
    </row>
    <row r="29" spans="1:19" ht="12.75">
      <c r="A29">
        <f>+A28+1</f>
        <v>2</v>
      </c>
      <c r="B29">
        <f t="shared" si="2"/>
        <v>40</v>
      </c>
      <c r="C29">
        <f aca="true" t="shared" si="5" ref="C29:C92">IF(A29&lt;=$L$7,C28+20*$L$5/100,IF(A29&lt;=$K$7,C28+20*$K$5/100,IF(A29&lt;=$J$7,C28+20*$J$5/100,IF(A29&lt;=$I$7,C28+20*$I$5/100,C28+20*$H$5/100))))</f>
        <v>0</v>
      </c>
      <c r="D29">
        <f aca="true" t="shared" si="6" ref="D29:D92">IF(A29&lt;=$L$7,D28+20*$L$8,IF(A29&lt;=$K$7,D28+20*$K$8,IF(A29&lt;=$J$7,D28+20*$J$8,IF(A29&lt;=$I$7,D28+20*$I$8,D28+20*$H$8))))</f>
        <v>23.186086956521738</v>
      </c>
      <c r="E29">
        <f t="shared" si="3"/>
        <v>0.9550254696880287</v>
      </c>
      <c r="F29">
        <f t="shared" si="4"/>
        <v>34.22037524805034</v>
      </c>
      <c r="H29">
        <f aca="true" t="shared" si="7" ref="H29:H92">IF(A29&lt;=$H$7,IF(S29&gt;0,S29,IF(A29&lt;=$E$9,$A$9,IF(A29&lt;=$E$10,$A$10,IF(A29&lt;=$E$11,$A$11,$A$12)))),0)</f>
        <v>50</v>
      </c>
      <c r="I29">
        <f aca="true" t="shared" si="8" ref="I29:I92">IF(H29&gt;0,+D29^$H$12/(H29/$K$14)^$H$13*$H$14*20,0)</f>
        <v>0.3220818711654283</v>
      </c>
      <c r="J29">
        <f aca="true" t="shared" si="9" ref="J29:J92">IF(I29&gt;0,+J28+I29-C29+C28,0)</f>
        <v>33.41210115414347</v>
      </c>
      <c r="M29">
        <f aca="true" t="shared" si="10" ref="M29:M92">IF(B29&gt;0,(B29/1000)^2*PI()/4,0)</f>
        <v>0.0012566370614359172</v>
      </c>
      <c r="N29">
        <f aca="true" t="shared" si="11" ref="N29:N92">IF(M29&gt;0,D29/4.4/M29/3600,0)</f>
        <v>1.164829655962422</v>
      </c>
      <c r="R29">
        <f aca="true" t="shared" si="12" ref="R29:R92">IF(A29&lt;=$C$3,$A$3,IF(A29&lt;=$C$4,$A$4,IF(A29&lt;=$C$5,$A$5,IF(A29&lt;=$C$6,$A$6,IF(A29&lt;=$C$7,$A$7,IF(A29&lt;=$C$8,$A$8,0))))))</f>
        <v>40</v>
      </c>
      <c r="S29">
        <f aca="true" t="shared" si="13" ref="S29:S92">IF(A29&lt;=$E$3,$A$3,IF(A29&lt;=$E$4,$A$4,IF(A29&lt;=$E$5,$A$5,IF(A29&lt;=$E$6,$A$6,IF(A29&lt;=$E$7,$A$7,IF(A29&lt;=$E$8,$A$8,0))))))</f>
        <v>50</v>
      </c>
    </row>
    <row r="30" spans="1:19" ht="12.75">
      <c r="A30">
        <f aca="true" t="shared" si="14" ref="A30:A93">+A29+1</f>
        <v>3</v>
      </c>
      <c r="B30">
        <f t="shared" si="2"/>
        <v>40</v>
      </c>
      <c r="C30">
        <f t="shared" si="5"/>
        <v>0</v>
      </c>
      <c r="D30">
        <f t="shared" si="6"/>
        <v>34.77913043478261</v>
      </c>
      <c r="E30">
        <f t="shared" si="3"/>
        <v>2.0236526299754494</v>
      </c>
      <c r="F30">
        <f t="shared" si="4"/>
        <v>36.24402787802579</v>
      </c>
      <c r="H30">
        <f t="shared" si="7"/>
        <v>50</v>
      </c>
      <c r="I30">
        <f t="shared" si="8"/>
        <v>0.6824758567582976</v>
      </c>
      <c r="J30">
        <f t="shared" si="9"/>
        <v>34.094577010901766</v>
      </c>
      <c r="M30">
        <f t="shared" si="10"/>
        <v>0.0012566370614359172</v>
      </c>
      <c r="N30">
        <f t="shared" si="11"/>
        <v>1.7472444839436336</v>
      </c>
      <c r="R30">
        <f t="shared" si="12"/>
        <v>40</v>
      </c>
      <c r="S30">
        <f t="shared" si="13"/>
        <v>50</v>
      </c>
    </row>
    <row r="31" spans="1:19" ht="12.75">
      <c r="A31">
        <f t="shared" si="14"/>
        <v>4</v>
      </c>
      <c r="B31">
        <f t="shared" si="2"/>
        <v>40</v>
      </c>
      <c r="C31">
        <f t="shared" si="5"/>
        <v>0</v>
      </c>
      <c r="D31">
        <f t="shared" si="6"/>
        <v>46.372173913043476</v>
      </c>
      <c r="E31">
        <f t="shared" si="3"/>
        <v>3.447644724554377</v>
      </c>
      <c r="F31">
        <f t="shared" si="4"/>
        <v>39.69167260258017</v>
      </c>
      <c r="H31">
        <f t="shared" si="7"/>
        <v>50</v>
      </c>
      <c r="I31">
        <f t="shared" si="8"/>
        <v>1.1627164921170383</v>
      </c>
      <c r="J31">
        <f t="shared" si="9"/>
        <v>35.2572935030188</v>
      </c>
      <c r="M31">
        <f t="shared" si="10"/>
        <v>0.0012566370614359172</v>
      </c>
      <c r="N31">
        <f t="shared" si="11"/>
        <v>2.329659311924844</v>
      </c>
      <c r="Q31" t="s">
        <v>23</v>
      </c>
      <c r="R31">
        <f t="shared" si="12"/>
        <v>40</v>
      </c>
      <c r="S31">
        <f t="shared" si="13"/>
        <v>50</v>
      </c>
    </row>
    <row r="32" spans="1:19" ht="12.75">
      <c r="A32">
        <f t="shared" si="14"/>
        <v>5</v>
      </c>
      <c r="B32">
        <f t="shared" si="2"/>
        <v>50</v>
      </c>
      <c r="C32">
        <f t="shared" si="5"/>
        <v>0</v>
      </c>
      <c r="D32">
        <f t="shared" si="6"/>
        <v>57.96521739130434</v>
      </c>
      <c r="E32">
        <f t="shared" si="3"/>
        <v>1.7577259995916072</v>
      </c>
      <c r="F32">
        <f t="shared" si="4"/>
        <v>41.449398602171776</v>
      </c>
      <c r="H32">
        <f t="shared" si="7"/>
        <v>50</v>
      </c>
      <c r="I32">
        <f t="shared" si="8"/>
        <v>1.7577259995916072</v>
      </c>
      <c r="J32">
        <f t="shared" si="9"/>
        <v>37.01501950261041</v>
      </c>
      <c r="M32">
        <f t="shared" si="10"/>
        <v>0.001963495408493621</v>
      </c>
      <c r="N32">
        <f t="shared" si="11"/>
        <v>1.8637274495398752</v>
      </c>
      <c r="Q32" t="s">
        <v>23</v>
      </c>
      <c r="R32">
        <f t="shared" si="12"/>
        <v>50</v>
      </c>
      <c r="S32">
        <f t="shared" si="13"/>
        <v>50</v>
      </c>
    </row>
    <row r="33" spans="1:19" ht="12.75">
      <c r="A33">
        <f t="shared" si="14"/>
        <v>6</v>
      </c>
      <c r="B33">
        <f t="shared" si="2"/>
        <v>50</v>
      </c>
      <c r="C33">
        <f t="shared" si="5"/>
        <v>0</v>
      </c>
      <c r="D33">
        <f t="shared" si="6"/>
        <v>69.55826086956522</v>
      </c>
      <c r="E33">
        <f t="shared" si="3"/>
        <v>2.463739828799636</v>
      </c>
      <c r="F33">
        <f t="shared" si="4"/>
        <v>43.913138430971415</v>
      </c>
      <c r="H33">
        <f t="shared" si="7"/>
        <v>50</v>
      </c>
      <c r="I33">
        <f t="shared" si="8"/>
        <v>2.463739828799636</v>
      </c>
      <c r="J33">
        <f t="shared" si="9"/>
        <v>39.478759331410046</v>
      </c>
      <c r="M33">
        <f t="shared" si="10"/>
        <v>0.001963495408493621</v>
      </c>
      <c r="N33">
        <f t="shared" si="11"/>
        <v>2.2364729394478506</v>
      </c>
      <c r="R33">
        <f t="shared" si="12"/>
        <v>50</v>
      </c>
      <c r="S33">
        <f t="shared" si="13"/>
        <v>50</v>
      </c>
    </row>
    <row r="34" spans="1:19" ht="12.75">
      <c r="A34">
        <f t="shared" si="14"/>
        <v>7</v>
      </c>
      <c r="B34">
        <f t="shared" si="2"/>
        <v>50</v>
      </c>
      <c r="C34">
        <f t="shared" si="5"/>
        <v>0</v>
      </c>
      <c r="D34">
        <f t="shared" si="6"/>
        <v>81.15130434782608</v>
      </c>
      <c r="E34">
        <f t="shared" si="3"/>
        <v>3.2777837569930526</v>
      </c>
      <c r="F34">
        <f t="shared" si="4"/>
        <v>47.19092218796447</v>
      </c>
      <c r="H34">
        <f t="shared" si="7"/>
        <v>50</v>
      </c>
      <c r="I34">
        <f t="shared" si="8"/>
        <v>3.2777837569930526</v>
      </c>
      <c r="J34">
        <f t="shared" si="9"/>
        <v>42.7565430884031</v>
      </c>
      <c r="M34">
        <f t="shared" si="10"/>
        <v>0.001963495408493621</v>
      </c>
      <c r="N34">
        <f t="shared" si="11"/>
        <v>2.6092184293558254</v>
      </c>
      <c r="R34">
        <f t="shared" si="12"/>
        <v>50</v>
      </c>
      <c r="S34">
        <f t="shared" si="13"/>
        <v>50</v>
      </c>
    </row>
    <row r="35" spans="1:19" ht="12.75">
      <c r="A35">
        <f t="shared" si="14"/>
        <v>8</v>
      </c>
      <c r="B35">
        <f t="shared" si="2"/>
        <v>63</v>
      </c>
      <c r="C35">
        <f t="shared" si="5"/>
        <v>0</v>
      </c>
      <c r="D35">
        <f t="shared" si="6"/>
        <v>92.74434782608695</v>
      </c>
      <c r="E35">
        <f t="shared" si="3"/>
        <v>1.3616843914055268</v>
      </c>
      <c r="F35">
        <f t="shared" si="4"/>
        <v>48.55260657936999</v>
      </c>
      <c r="H35">
        <f t="shared" si="7"/>
        <v>50</v>
      </c>
      <c r="I35">
        <f t="shared" si="8"/>
        <v>4.197409919872765</v>
      </c>
      <c r="J35">
        <f t="shared" si="9"/>
        <v>46.95395300827586</v>
      </c>
      <c r="M35">
        <f t="shared" si="10"/>
        <v>0.0031172453105244723</v>
      </c>
      <c r="N35">
        <f t="shared" si="11"/>
        <v>1.8782841517156719</v>
      </c>
      <c r="R35">
        <f t="shared" si="12"/>
        <v>63</v>
      </c>
      <c r="S35">
        <f t="shared" si="13"/>
        <v>50</v>
      </c>
    </row>
    <row r="36" spans="1:19" ht="12.75">
      <c r="A36">
        <f t="shared" si="14"/>
        <v>9</v>
      </c>
      <c r="B36">
        <f t="shared" si="2"/>
        <v>0</v>
      </c>
      <c r="C36">
        <f t="shared" si="5"/>
        <v>0</v>
      </c>
      <c r="D36">
        <f t="shared" si="6"/>
        <v>92.74434782608695</v>
      </c>
      <c r="E36">
        <f t="shared" si="3"/>
        <v>0</v>
      </c>
      <c r="F36">
        <f t="shared" si="4"/>
        <v>0</v>
      </c>
      <c r="H36">
        <f t="shared" si="7"/>
        <v>0</v>
      </c>
      <c r="I36">
        <f t="shared" si="8"/>
        <v>0</v>
      </c>
      <c r="J36">
        <f t="shared" si="9"/>
        <v>0</v>
      </c>
      <c r="M36">
        <f t="shared" si="10"/>
        <v>0</v>
      </c>
      <c r="N36">
        <f t="shared" si="11"/>
        <v>0</v>
      </c>
      <c r="R36">
        <f t="shared" si="12"/>
        <v>0</v>
      </c>
      <c r="S36">
        <f t="shared" si="13"/>
        <v>0</v>
      </c>
    </row>
    <row r="37" spans="1:19" ht="12.75">
      <c r="A37">
        <f t="shared" si="14"/>
        <v>10</v>
      </c>
      <c r="B37">
        <f t="shared" si="2"/>
        <v>0</v>
      </c>
      <c r="C37">
        <f t="shared" si="5"/>
        <v>0</v>
      </c>
      <c r="D37">
        <f t="shared" si="6"/>
        <v>92.74434782608695</v>
      </c>
      <c r="E37">
        <f t="shared" si="3"/>
        <v>0</v>
      </c>
      <c r="F37">
        <f t="shared" si="4"/>
        <v>0</v>
      </c>
      <c r="H37">
        <f t="shared" si="7"/>
        <v>0</v>
      </c>
      <c r="I37">
        <f t="shared" si="8"/>
        <v>0</v>
      </c>
      <c r="J37">
        <f t="shared" si="9"/>
        <v>0</v>
      </c>
      <c r="M37">
        <f t="shared" si="10"/>
        <v>0</v>
      </c>
      <c r="N37">
        <f t="shared" si="11"/>
        <v>0</v>
      </c>
      <c r="R37">
        <f t="shared" si="12"/>
        <v>0</v>
      </c>
      <c r="S37">
        <f t="shared" si="13"/>
        <v>0</v>
      </c>
    </row>
    <row r="38" spans="1:19" ht="12.75">
      <c r="A38">
        <f t="shared" si="14"/>
        <v>11</v>
      </c>
      <c r="B38">
        <f t="shared" si="2"/>
        <v>0</v>
      </c>
      <c r="C38">
        <f t="shared" si="5"/>
        <v>0</v>
      </c>
      <c r="D38">
        <f t="shared" si="6"/>
        <v>92.74434782608695</v>
      </c>
      <c r="E38">
        <f t="shared" si="3"/>
        <v>0</v>
      </c>
      <c r="F38">
        <f t="shared" si="4"/>
        <v>0</v>
      </c>
      <c r="H38">
        <f t="shared" si="7"/>
        <v>0</v>
      </c>
      <c r="I38">
        <f t="shared" si="8"/>
        <v>0</v>
      </c>
      <c r="J38">
        <f t="shared" si="9"/>
        <v>0</v>
      </c>
      <c r="M38">
        <f t="shared" si="10"/>
        <v>0</v>
      </c>
      <c r="N38">
        <f t="shared" si="11"/>
        <v>0</v>
      </c>
      <c r="R38">
        <f t="shared" si="12"/>
        <v>0</v>
      </c>
      <c r="S38">
        <f t="shared" si="13"/>
        <v>0</v>
      </c>
    </row>
    <row r="39" spans="1:19" ht="12.75">
      <c r="A39">
        <f t="shared" si="14"/>
        <v>12</v>
      </c>
      <c r="B39">
        <f t="shared" si="2"/>
        <v>0</v>
      </c>
      <c r="C39">
        <f t="shared" si="5"/>
        <v>0</v>
      </c>
      <c r="D39">
        <f t="shared" si="6"/>
        <v>92.74434782608695</v>
      </c>
      <c r="E39">
        <f t="shared" si="3"/>
        <v>0</v>
      </c>
      <c r="F39">
        <f t="shared" si="4"/>
        <v>0</v>
      </c>
      <c r="H39">
        <f t="shared" si="7"/>
        <v>0</v>
      </c>
      <c r="I39">
        <f t="shared" si="8"/>
        <v>0</v>
      </c>
      <c r="J39">
        <f t="shared" si="9"/>
        <v>0</v>
      </c>
      <c r="M39">
        <f t="shared" si="10"/>
        <v>0</v>
      </c>
      <c r="N39">
        <f t="shared" si="11"/>
        <v>0</v>
      </c>
      <c r="R39">
        <f t="shared" si="12"/>
        <v>0</v>
      </c>
      <c r="S39">
        <f t="shared" si="13"/>
        <v>0</v>
      </c>
    </row>
    <row r="40" spans="1:19" ht="12.75">
      <c r="A40">
        <f t="shared" si="14"/>
        <v>13</v>
      </c>
      <c r="B40">
        <f t="shared" si="2"/>
        <v>0</v>
      </c>
      <c r="C40">
        <f t="shared" si="5"/>
        <v>0</v>
      </c>
      <c r="D40">
        <f t="shared" si="6"/>
        <v>92.74434782608695</v>
      </c>
      <c r="E40">
        <f t="shared" si="3"/>
        <v>0</v>
      </c>
      <c r="F40">
        <f t="shared" si="4"/>
        <v>0</v>
      </c>
      <c r="H40">
        <f t="shared" si="7"/>
        <v>0</v>
      </c>
      <c r="I40">
        <f t="shared" si="8"/>
        <v>0</v>
      </c>
      <c r="J40">
        <f t="shared" si="9"/>
        <v>0</v>
      </c>
      <c r="M40">
        <f t="shared" si="10"/>
        <v>0</v>
      </c>
      <c r="N40">
        <f t="shared" si="11"/>
        <v>0</v>
      </c>
      <c r="R40">
        <f t="shared" si="12"/>
        <v>0</v>
      </c>
      <c r="S40">
        <f t="shared" si="13"/>
        <v>0</v>
      </c>
    </row>
    <row r="41" spans="1:19" ht="12.75">
      <c r="A41">
        <f t="shared" si="14"/>
        <v>14</v>
      </c>
      <c r="B41">
        <f t="shared" si="2"/>
        <v>0</v>
      </c>
      <c r="C41">
        <f t="shared" si="5"/>
        <v>0</v>
      </c>
      <c r="D41">
        <f t="shared" si="6"/>
        <v>92.74434782608695</v>
      </c>
      <c r="E41">
        <f t="shared" si="3"/>
        <v>0</v>
      </c>
      <c r="F41">
        <f t="shared" si="4"/>
        <v>0</v>
      </c>
      <c r="H41">
        <f t="shared" si="7"/>
        <v>0</v>
      </c>
      <c r="I41">
        <f t="shared" si="8"/>
        <v>0</v>
      </c>
      <c r="J41">
        <f t="shared" si="9"/>
        <v>0</v>
      </c>
      <c r="M41">
        <f t="shared" si="10"/>
        <v>0</v>
      </c>
      <c r="N41">
        <f t="shared" si="11"/>
        <v>0</v>
      </c>
      <c r="R41">
        <f t="shared" si="12"/>
        <v>0</v>
      </c>
      <c r="S41">
        <f t="shared" si="13"/>
        <v>0</v>
      </c>
    </row>
    <row r="42" spans="1:19" ht="12.75">
      <c r="A42">
        <f t="shared" si="14"/>
        <v>15</v>
      </c>
      <c r="B42">
        <f t="shared" si="2"/>
        <v>0</v>
      </c>
      <c r="C42">
        <f t="shared" si="5"/>
        <v>0</v>
      </c>
      <c r="D42">
        <f t="shared" si="6"/>
        <v>92.74434782608695</v>
      </c>
      <c r="E42">
        <f t="shared" si="3"/>
        <v>0</v>
      </c>
      <c r="F42">
        <f t="shared" si="4"/>
        <v>0</v>
      </c>
      <c r="H42">
        <f t="shared" si="7"/>
        <v>0</v>
      </c>
      <c r="I42">
        <f t="shared" si="8"/>
        <v>0</v>
      </c>
      <c r="J42">
        <f t="shared" si="9"/>
        <v>0</v>
      </c>
      <c r="M42">
        <f t="shared" si="10"/>
        <v>0</v>
      </c>
      <c r="N42">
        <f t="shared" si="11"/>
        <v>0</v>
      </c>
      <c r="R42">
        <f t="shared" si="12"/>
        <v>0</v>
      </c>
      <c r="S42">
        <f t="shared" si="13"/>
        <v>0</v>
      </c>
    </row>
    <row r="43" spans="1:19" ht="12.75">
      <c r="A43">
        <f t="shared" si="14"/>
        <v>16</v>
      </c>
      <c r="B43">
        <f t="shared" si="2"/>
        <v>0</v>
      </c>
      <c r="C43">
        <f t="shared" si="5"/>
        <v>0</v>
      </c>
      <c r="D43">
        <f t="shared" si="6"/>
        <v>92.74434782608695</v>
      </c>
      <c r="E43">
        <f t="shared" si="3"/>
        <v>0</v>
      </c>
      <c r="F43">
        <f t="shared" si="4"/>
        <v>0</v>
      </c>
      <c r="H43">
        <f t="shared" si="7"/>
        <v>0</v>
      </c>
      <c r="I43">
        <f t="shared" si="8"/>
        <v>0</v>
      </c>
      <c r="J43">
        <f t="shared" si="9"/>
        <v>0</v>
      </c>
      <c r="M43">
        <f t="shared" si="10"/>
        <v>0</v>
      </c>
      <c r="N43">
        <f t="shared" si="11"/>
        <v>0</v>
      </c>
      <c r="R43">
        <f t="shared" si="12"/>
        <v>0</v>
      </c>
      <c r="S43">
        <f t="shared" si="13"/>
        <v>0</v>
      </c>
    </row>
    <row r="44" spans="1:19" ht="12.75">
      <c r="A44">
        <f t="shared" si="14"/>
        <v>17</v>
      </c>
      <c r="B44">
        <f t="shared" si="2"/>
        <v>0</v>
      </c>
      <c r="C44">
        <f t="shared" si="5"/>
        <v>0</v>
      </c>
      <c r="D44">
        <f t="shared" si="6"/>
        <v>92.74434782608695</v>
      </c>
      <c r="E44">
        <f t="shared" si="3"/>
        <v>0</v>
      </c>
      <c r="F44">
        <f t="shared" si="4"/>
        <v>0</v>
      </c>
      <c r="H44">
        <f t="shared" si="7"/>
        <v>0</v>
      </c>
      <c r="I44">
        <f t="shared" si="8"/>
        <v>0</v>
      </c>
      <c r="J44">
        <f t="shared" si="9"/>
        <v>0</v>
      </c>
      <c r="M44">
        <f t="shared" si="10"/>
        <v>0</v>
      </c>
      <c r="N44">
        <f t="shared" si="11"/>
        <v>0</v>
      </c>
      <c r="R44">
        <f t="shared" si="12"/>
        <v>0</v>
      </c>
      <c r="S44">
        <f t="shared" si="13"/>
        <v>0</v>
      </c>
    </row>
    <row r="45" spans="1:19" ht="12.75">
      <c r="A45">
        <f t="shared" si="14"/>
        <v>18</v>
      </c>
      <c r="B45">
        <f t="shared" si="2"/>
        <v>0</v>
      </c>
      <c r="C45">
        <f t="shared" si="5"/>
        <v>0</v>
      </c>
      <c r="D45">
        <f t="shared" si="6"/>
        <v>92.74434782608695</v>
      </c>
      <c r="E45">
        <f t="shared" si="3"/>
        <v>0</v>
      </c>
      <c r="F45">
        <f t="shared" si="4"/>
        <v>0</v>
      </c>
      <c r="H45">
        <f t="shared" si="7"/>
        <v>0</v>
      </c>
      <c r="I45">
        <f t="shared" si="8"/>
        <v>0</v>
      </c>
      <c r="J45">
        <f t="shared" si="9"/>
        <v>0</v>
      </c>
      <c r="M45">
        <f t="shared" si="10"/>
        <v>0</v>
      </c>
      <c r="N45">
        <f t="shared" si="11"/>
        <v>0</v>
      </c>
      <c r="R45">
        <f t="shared" si="12"/>
        <v>0</v>
      </c>
      <c r="S45">
        <f t="shared" si="13"/>
        <v>0</v>
      </c>
    </row>
    <row r="46" spans="1:19" ht="12.75">
      <c r="A46">
        <f t="shared" si="14"/>
        <v>19</v>
      </c>
      <c r="B46">
        <f t="shared" si="2"/>
        <v>0</v>
      </c>
      <c r="C46">
        <f t="shared" si="5"/>
        <v>0</v>
      </c>
      <c r="D46">
        <f t="shared" si="6"/>
        <v>92.74434782608695</v>
      </c>
      <c r="E46">
        <f t="shared" si="3"/>
        <v>0</v>
      </c>
      <c r="F46">
        <f t="shared" si="4"/>
        <v>0</v>
      </c>
      <c r="H46">
        <f t="shared" si="7"/>
        <v>0</v>
      </c>
      <c r="I46">
        <f t="shared" si="8"/>
        <v>0</v>
      </c>
      <c r="J46">
        <f t="shared" si="9"/>
        <v>0</v>
      </c>
      <c r="M46">
        <f t="shared" si="10"/>
        <v>0</v>
      </c>
      <c r="N46">
        <f t="shared" si="11"/>
        <v>0</v>
      </c>
      <c r="R46">
        <f t="shared" si="12"/>
        <v>0</v>
      </c>
      <c r="S46">
        <f t="shared" si="13"/>
        <v>0</v>
      </c>
    </row>
    <row r="47" spans="1:19" ht="12.75">
      <c r="A47">
        <f t="shared" si="14"/>
        <v>20</v>
      </c>
      <c r="B47">
        <f t="shared" si="2"/>
        <v>0</v>
      </c>
      <c r="C47">
        <f t="shared" si="5"/>
        <v>0</v>
      </c>
      <c r="D47">
        <f t="shared" si="6"/>
        <v>92.74434782608695</v>
      </c>
      <c r="E47">
        <f t="shared" si="3"/>
        <v>0</v>
      </c>
      <c r="F47">
        <f t="shared" si="4"/>
        <v>0</v>
      </c>
      <c r="H47">
        <f t="shared" si="7"/>
        <v>0</v>
      </c>
      <c r="I47">
        <f t="shared" si="8"/>
        <v>0</v>
      </c>
      <c r="J47">
        <f t="shared" si="9"/>
        <v>0</v>
      </c>
      <c r="M47">
        <f t="shared" si="10"/>
        <v>0</v>
      </c>
      <c r="N47">
        <f t="shared" si="11"/>
        <v>0</v>
      </c>
      <c r="R47">
        <f t="shared" si="12"/>
        <v>0</v>
      </c>
      <c r="S47">
        <f t="shared" si="13"/>
        <v>0</v>
      </c>
    </row>
    <row r="48" spans="1:19" ht="12.75">
      <c r="A48">
        <f t="shared" si="14"/>
        <v>21</v>
      </c>
      <c r="B48">
        <f t="shared" si="2"/>
        <v>0</v>
      </c>
      <c r="C48">
        <f t="shared" si="5"/>
        <v>0</v>
      </c>
      <c r="D48">
        <f t="shared" si="6"/>
        <v>92.74434782608695</v>
      </c>
      <c r="E48">
        <f t="shared" si="3"/>
        <v>0</v>
      </c>
      <c r="F48">
        <f t="shared" si="4"/>
        <v>0</v>
      </c>
      <c r="H48">
        <f t="shared" si="7"/>
        <v>0</v>
      </c>
      <c r="I48">
        <f t="shared" si="8"/>
        <v>0</v>
      </c>
      <c r="J48">
        <f t="shared" si="9"/>
        <v>0</v>
      </c>
      <c r="M48">
        <f t="shared" si="10"/>
        <v>0</v>
      </c>
      <c r="N48">
        <f t="shared" si="11"/>
        <v>0</v>
      </c>
      <c r="R48">
        <f t="shared" si="12"/>
        <v>0</v>
      </c>
      <c r="S48">
        <f t="shared" si="13"/>
        <v>0</v>
      </c>
    </row>
    <row r="49" spans="1:19" ht="12.75">
      <c r="A49">
        <f t="shared" si="14"/>
        <v>22</v>
      </c>
      <c r="B49">
        <f t="shared" si="2"/>
        <v>0</v>
      </c>
      <c r="C49">
        <f t="shared" si="5"/>
        <v>0</v>
      </c>
      <c r="D49">
        <f t="shared" si="6"/>
        <v>92.74434782608695</v>
      </c>
      <c r="E49">
        <f t="shared" si="3"/>
        <v>0</v>
      </c>
      <c r="F49">
        <f t="shared" si="4"/>
        <v>0</v>
      </c>
      <c r="H49">
        <f t="shared" si="7"/>
        <v>0</v>
      </c>
      <c r="I49">
        <f t="shared" si="8"/>
        <v>0</v>
      </c>
      <c r="J49">
        <f t="shared" si="9"/>
        <v>0</v>
      </c>
      <c r="M49">
        <f t="shared" si="10"/>
        <v>0</v>
      </c>
      <c r="N49">
        <f t="shared" si="11"/>
        <v>0</v>
      </c>
      <c r="R49">
        <f t="shared" si="12"/>
        <v>0</v>
      </c>
      <c r="S49">
        <f t="shared" si="13"/>
        <v>0</v>
      </c>
    </row>
    <row r="50" spans="1:19" ht="12.75">
      <c r="A50">
        <f t="shared" si="14"/>
        <v>23</v>
      </c>
      <c r="B50">
        <f t="shared" si="2"/>
        <v>0</v>
      </c>
      <c r="C50">
        <f t="shared" si="5"/>
        <v>0</v>
      </c>
      <c r="D50">
        <f t="shared" si="6"/>
        <v>92.74434782608695</v>
      </c>
      <c r="E50">
        <f t="shared" si="3"/>
        <v>0</v>
      </c>
      <c r="F50">
        <f t="shared" si="4"/>
        <v>0</v>
      </c>
      <c r="H50">
        <f t="shared" si="7"/>
        <v>0</v>
      </c>
      <c r="I50">
        <f t="shared" si="8"/>
        <v>0</v>
      </c>
      <c r="J50">
        <f t="shared" si="9"/>
        <v>0</v>
      </c>
      <c r="M50">
        <f t="shared" si="10"/>
        <v>0</v>
      </c>
      <c r="N50">
        <f t="shared" si="11"/>
        <v>0</v>
      </c>
      <c r="R50">
        <f t="shared" si="12"/>
        <v>0</v>
      </c>
      <c r="S50">
        <f t="shared" si="13"/>
        <v>0</v>
      </c>
    </row>
    <row r="51" spans="1:19" ht="12.75">
      <c r="A51">
        <f t="shared" si="14"/>
        <v>24</v>
      </c>
      <c r="B51">
        <f t="shared" si="2"/>
        <v>0</v>
      </c>
      <c r="C51">
        <f t="shared" si="5"/>
        <v>0</v>
      </c>
      <c r="D51">
        <f t="shared" si="6"/>
        <v>92.74434782608695</v>
      </c>
      <c r="E51">
        <f t="shared" si="3"/>
        <v>0</v>
      </c>
      <c r="F51">
        <f t="shared" si="4"/>
        <v>0</v>
      </c>
      <c r="H51">
        <f t="shared" si="7"/>
        <v>0</v>
      </c>
      <c r="I51">
        <f t="shared" si="8"/>
        <v>0</v>
      </c>
      <c r="J51">
        <f t="shared" si="9"/>
        <v>0</v>
      </c>
      <c r="M51">
        <f t="shared" si="10"/>
        <v>0</v>
      </c>
      <c r="N51">
        <f t="shared" si="11"/>
        <v>0</v>
      </c>
      <c r="R51">
        <f t="shared" si="12"/>
        <v>0</v>
      </c>
      <c r="S51">
        <f t="shared" si="13"/>
        <v>0</v>
      </c>
    </row>
    <row r="52" spans="1:19" ht="12.75">
      <c r="A52">
        <f t="shared" si="14"/>
        <v>25</v>
      </c>
      <c r="B52">
        <f t="shared" si="2"/>
        <v>0</v>
      </c>
      <c r="C52">
        <f t="shared" si="5"/>
        <v>0</v>
      </c>
      <c r="D52">
        <f t="shared" si="6"/>
        <v>92.74434782608695</v>
      </c>
      <c r="E52">
        <f t="shared" si="3"/>
        <v>0</v>
      </c>
      <c r="F52">
        <f t="shared" si="4"/>
        <v>0</v>
      </c>
      <c r="H52">
        <f t="shared" si="7"/>
        <v>0</v>
      </c>
      <c r="I52">
        <f t="shared" si="8"/>
        <v>0</v>
      </c>
      <c r="J52">
        <f t="shared" si="9"/>
        <v>0</v>
      </c>
      <c r="M52">
        <f t="shared" si="10"/>
        <v>0</v>
      </c>
      <c r="N52">
        <f t="shared" si="11"/>
        <v>0</v>
      </c>
      <c r="R52">
        <f t="shared" si="12"/>
        <v>0</v>
      </c>
      <c r="S52">
        <f t="shared" si="13"/>
        <v>0</v>
      </c>
    </row>
    <row r="53" spans="1:19" ht="12.75">
      <c r="A53">
        <f t="shared" si="14"/>
        <v>26</v>
      </c>
      <c r="B53">
        <f t="shared" si="2"/>
        <v>0</v>
      </c>
      <c r="C53">
        <f t="shared" si="5"/>
        <v>0</v>
      </c>
      <c r="D53">
        <f t="shared" si="6"/>
        <v>92.74434782608695</v>
      </c>
      <c r="E53">
        <f t="shared" si="3"/>
        <v>0</v>
      </c>
      <c r="F53">
        <f t="shared" si="4"/>
        <v>0</v>
      </c>
      <c r="H53">
        <f t="shared" si="7"/>
        <v>0</v>
      </c>
      <c r="I53">
        <f t="shared" si="8"/>
        <v>0</v>
      </c>
      <c r="J53">
        <f t="shared" si="9"/>
        <v>0</v>
      </c>
      <c r="M53">
        <f t="shared" si="10"/>
        <v>0</v>
      </c>
      <c r="N53">
        <f t="shared" si="11"/>
        <v>0</v>
      </c>
      <c r="R53">
        <f t="shared" si="12"/>
        <v>0</v>
      </c>
      <c r="S53">
        <f t="shared" si="13"/>
        <v>0</v>
      </c>
    </row>
    <row r="54" spans="1:19" ht="12.75">
      <c r="A54">
        <f t="shared" si="14"/>
        <v>27</v>
      </c>
      <c r="B54">
        <f t="shared" si="2"/>
        <v>0</v>
      </c>
      <c r="C54">
        <f t="shared" si="5"/>
        <v>0</v>
      </c>
      <c r="D54">
        <f t="shared" si="6"/>
        <v>92.74434782608695</v>
      </c>
      <c r="E54">
        <f t="shared" si="3"/>
        <v>0</v>
      </c>
      <c r="F54">
        <f t="shared" si="4"/>
        <v>0</v>
      </c>
      <c r="H54">
        <f t="shared" si="7"/>
        <v>0</v>
      </c>
      <c r="I54">
        <f t="shared" si="8"/>
        <v>0</v>
      </c>
      <c r="J54">
        <f t="shared" si="9"/>
        <v>0</v>
      </c>
      <c r="M54">
        <f t="shared" si="10"/>
        <v>0</v>
      </c>
      <c r="N54">
        <f t="shared" si="11"/>
        <v>0</v>
      </c>
      <c r="R54">
        <f t="shared" si="12"/>
        <v>0</v>
      </c>
      <c r="S54">
        <f t="shared" si="13"/>
        <v>0</v>
      </c>
    </row>
    <row r="55" spans="1:19" ht="12.75">
      <c r="A55">
        <f t="shared" si="14"/>
        <v>28</v>
      </c>
      <c r="B55">
        <f t="shared" si="2"/>
        <v>0</v>
      </c>
      <c r="C55">
        <f t="shared" si="5"/>
        <v>0</v>
      </c>
      <c r="D55">
        <f t="shared" si="6"/>
        <v>92.74434782608695</v>
      </c>
      <c r="E55">
        <f t="shared" si="3"/>
        <v>0</v>
      </c>
      <c r="F55">
        <f t="shared" si="4"/>
        <v>0</v>
      </c>
      <c r="H55">
        <f t="shared" si="7"/>
        <v>0</v>
      </c>
      <c r="I55">
        <f t="shared" si="8"/>
        <v>0</v>
      </c>
      <c r="J55">
        <f t="shared" si="9"/>
        <v>0</v>
      </c>
      <c r="M55">
        <f t="shared" si="10"/>
        <v>0</v>
      </c>
      <c r="N55">
        <f t="shared" si="11"/>
        <v>0</v>
      </c>
      <c r="R55">
        <f t="shared" si="12"/>
        <v>0</v>
      </c>
      <c r="S55">
        <f t="shared" si="13"/>
        <v>0</v>
      </c>
    </row>
    <row r="56" spans="1:19" ht="12.75">
      <c r="A56">
        <f t="shared" si="14"/>
        <v>29</v>
      </c>
      <c r="B56">
        <f t="shared" si="2"/>
        <v>0</v>
      </c>
      <c r="C56">
        <f t="shared" si="5"/>
        <v>0</v>
      </c>
      <c r="D56">
        <f t="shared" si="6"/>
        <v>92.74434782608695</v>
      </c>
      <c r="E56">
        <f t="shared" si="3"/>
        <v>0</v>
      </c>
      <c r="F56">
        <f t="shared" si="4"/>
        <v>0</v>
      </c>
      <c r="H56">
        <f t="shared" si="7"/>
        <v>0</v>
      </c>
      <c r="I56">
        <f t="shared" si="8"/>
        <v>0</v>
      </c>
      <c r="J56">
        <f t="shared" si="9"/>
        <v>0</v>
      </c>
      <c r="M56">
        <f t="shared" si="10"/>
        <v>0</v>
      </c>
      <c r="N56">
        <f t="shared" si="11"/>
        <v>0</v>
      </c>
      <c r="R56">
        <f t="shared" si="12"/>
        <v>0</v>
      </c>
      <c r="S56">
        <f t="shared" si="13"/>
        <v>0</v>
      </c>
    </row>
    <row r="57" spans="1:19" ht="12.75">
      <c r="A57">
        <f t="shared" si="14"/>
        <v>30</v>
      </c>
      <c r="B57">
        <f t="shared" si="2"/>
        <v>0</v>
      </c>
      <c r="C57">
        <f t="shared" si="5"/>
        <v>0</v>
      </c>
      <c r="D57">
        <f t="shared" si="6"/>
        <v>92.74434782608695</v>
      </c>
      <c r="E57">
        <f t="shared" si="3"/>
        <v>0</v>
      </c>
      <c r="F57">
        <f t="shared" si="4"/>
        <v>0</v>
      </c>
      <c r="H57">
        <f t="shared" si="7"/>
        <v>0</v>
      </c>
      <c r="I57">
        <f t="shared" si="8"/>
        <v>0</v>
      </c>
      <c r="J57">
        <f t="shared" si="9"/>
        <v>0</v>
      </c>
      <c r="M57">
        <f t="shared" si="10"/>
        <v>0</v>
      </c>
      <c r="N57">
        <f t="shared" si="11"/>
        <v>0</v>
      </c>
      <c r="R57">
        <f t="shared" si="12"/>
        <v>0</v>
      </c>
      <c r="S57">
        <f t="shared" si="13"/>
        <v>0</v>
      </c>
    </row>
    <row r="58" spans="1:19" ht="12.75">
      <c r="A58">
        <f t="shared" si="14"/>
        <v>31</v>
      </c>
      <c r="B58">
        <f t="shared" si="2"/>
        <v>0</v>
      </c>
      <c r="C58">
        <f t="shared" si="5"/>
        <v>0</v>
      </c>
      <c r="D58">
        <f t="shared" si="6"/>
        <v>92.74434782608695</v>
      </c>
      <c r="E58">
        <f t="shared" si="3"/>
        <v>0</v>
      </c>
      <c r="F58">
        <f t="shared" si="4"/>
        <v>0</v>
      </c>
      <c r="H58">
        <f t="shared" si="7"/>
        <v>0</v>
      </c>
      <c r="I58">
        <f t="shared" si="8"/>
        <v>0</v>
      </c>
      <c r="J58">
        <f t="shared" si="9"/>
        <v>0</v>
      </c>
      <c r="M58">
        <f t="shared" si="10"/>
        <v>0</v>
      </c>
      <c r="N58">
        <f t="shared" si="11"/>
        <v>0</v>
      </c>
      <c r="R58">
        <f t="shared" si="12"/>
        <v>0</v>
      </c>
      <c r="S58">
        <f t="shared" si="13"/>
        <v>0</v>
      </c>
    </row>
    <row r="59" spans="1:19" ht="12.75">
      <c r="A59">
        <f t="shared" si="14"/>
        <v>32</v>
      </c>
      <c r="B59">
        <f t="shared" si="2"/>
        <v>0</v>
      </c>
      <c r="C59">
        <f t="shared" si="5"/>
        <v>0</v>
      </c>
      <c r="D59">
        <f t="shared" si="6"/>
        <v>92.74434782608695</v>
      </c>
      <c r="E59">
        <f t="shared" si="3"/>
        <v>0</v>
      </c>
      <c r="F59">
        <f t="shared" si="4"/>
        <v>0</v>
      </c>
      <c r="H59">
        <f t="shared" si="7"/>
        <v>0</v>
      </c>
      <c r="I59">
        <f t="shared" si="8"/>
        <v>0</v>
      </c>
      <c r="J59">
        <f t="shared" si="9"/>
        <v>0</v>
      </c>
      <c r="M59">
        <f t="shared" si="10"/>
        <v>0</v>
      </c>
      <c r="N59">
        <f t="shared" si="11"/>
        <v>0</v>
      </c>
      <c r="R59">
        <f t="shared" si="12"/>
        <v>0</v>
      </c>
      <c r="S59">
        <f t="shared" si="13"/>
        <v>0</v>
      </c>
    </row>
    <row r="60" spans="1:19" ht="12.75">
      <c r="A60">
        <f t="shared" si="14"/>
        <v>33</v>
      </c>
      <c r="B60">
        <f t="shared" si="2"/>
        <v>0</v>
      </c>
      <c r="C60">
        <f t="shared" si="5"/>
        <v>0</v>
      </c>
      <c r="D60">
        <f t="shared" si="6"/>
        <v>92.74434782608695</v>
      </c>
      <c r="E60">
        <f t="shared" si="3"/>
        <v>0</v>
      </c>
      <c r="F60">
        <f t="shared" si="4"/>
        <v>0</v>
      </c>
      <c r="H60">
        <f t="shared" si="7"/>
        <v>0</v>
      </c>
      <c r="I60">
        <f t="shared" si="8"/>
        <v>0</v>
      </c>
      <c r="J60">
        <f t="shared" si="9"/>
        <v>0</v>
      </c>
      <c r="M60">
        <f t="shared" si="10"/>
        <v>0</v>
      </c>
      <c r="N60">
        <f t="shared" si="11"/>
        <v>0</v>
      </c>
      <c r="R60">
        <f t="shared" si="12"/>
        <v>0</v>
      </c>
      <c r="S60">
        <f t="shared" si="13"/>
        <v>0</v>
      </c>
    </row>
    <row r="61" spans="1:19" ht="12.75">
      <c r="A61">
        <f t="shared" si="14"/>
        <v>34</v>
      </c>
      <c r="B61">
        <f t="shared" si="2"/>
        <v>0</v>
      </c>
      <c r="C61">
        <f t="shared" si="5"/>
        <v>0</v>
      </c>
      <c r="D61">
        <f t="shared" si="6"/>
        <v>92.74434782608695</v>
      </c>
      <c r="E61">
        <f t="shared" si="3"/>
        <v>0</v>
      </c>
      <c r="F61">
        <f t="shared" si="4"/>
        <v>0</v>
      </c>
      <c r="H61">
        <f t="shared" si="7"/>
        <v>0</v>
      </c>
      <c r="I61">
        <f t="shared" si="8"/>
        <v>0</v>
      </c>
      <c r="J61">
        <f t="shared" si="9"/>
        <v>0</v>
      </c>
      <c r="M61">
        <f t="shared" si="10"/>
        <v>0</v>
      </c>
      <c r="N61">
        <f t="shared" si="11"/>
        <v>0</v>
      </c>
      <c r="R61">
        <f t="shared" si="12"/>
        <v>0</v>
      </c>
      <c r="S61">
        <f t="shared" si="13"/>
        <v>0</v>
      </c>
    </row>
    <row r="62" spans="1:19" ht="12.75">
      <c r="A62">
        <f t="shared" si="14"/>
        <v>35</v>
      </c>
      <c r="B62">
        <f t="shared" si="2"/>
        <v>0</v>
      </c>
      <c r="C62">
        <f t="shared" si="5"/>
        <v>0</v>
      </c>
      <c r="D62">
        <f t="shared" si="6"/>
        <v>92.74434782608695</v>
      </c>
      <c r="E62">
        <f t="shared" si="3"/>
        <v>0</v>
      </c>
      <c r="F62">
        <f t="shared" si="4"/>
        <v>0</v>
      </c>
      <c r="H62">
        <f t="shared" si="7"/>
        <v>0</v>
      </c>
      <c r="I62">
        <f t="shared" si="8"/>
        <v>0</v>
      </c>
      <c r="J62">
        <f t="shared" si="9"/>
        <v>0</v>
      </c>
      <c r="M62">
        <f t="shared" si="10"/>
        <v>0</v>
      </c>
      <c r="N62">
        <f t="shared" si="11"/>
        <v>0</v>
      </c>
      <c r="R62">
        <f t="shared" si="12"/>
        <v>0</v>
      </c>
      <c r="S62">
        <f t="shared" si="13"/>
        <v>0</v>
      </c>
    </row>
    <row r="63" spans="1:19" ht="12.75">
      <c r="A63">
        <f t="shared" si="14"/>
        <v>36</v>
      </c>
      <c r="B63">
        <f t="shared" si="2"/>
        <v>0</v>
      </c>
      <c r="C63">
        <f t="shared" si="5"/>
        <v>0</v>
      </c>
      <c r="D63">
        <f t="shared" si="6"/>
        <v>92.74434782608695</v>
      </c>
      <c r="E63">
        <f t="shared" si="3"/>
        <v>0</v>
      </c>
      <c r="F63">
        <f t="shared" si="4"/>
        <v>0</v>
      </c>
      <c r="H63">
        <f t="shared" si="7"/>
        <v>0</v>
      </c>
      <c r="I63">
        <f t="shared" si="8"/>
        <v>0</v>
      </c>
      <c r="J63">
        <f t="shared" si="9"/>
        <v>0</v>
      </c>
      <c r="M63">
        <f t="shared" si="10"/>
        <v>0</v>
      </c>
      <c r="N63">
        <f t="shared" si="11"/>
        <v>0</v>
      </c>
      <c r="R63">
        <f t="shared" si="12"/>
        <v>0</v>
      </c>
      <c r="S63">
        <f t="shared" si="13"/>
        <v>0</v>
      </c>
    </row>
    <row r="64" spans="1:19" ht="12.75">
      <c r="A64">
        <f t="shared" si="14"/>
        <v>37</v>
      </c>
      <c r="B64">
        <f t="shared" si="2"/>
        <v>0</v>
      </c>
      <c r="C64">
        <f t="shared" si="5"/>
        <v>0</v>
      </c>
      <c r="D64">
        <f t="shared" si="6"/>
        <v>92.74434782608695</v>
      </c>
      <c r="E64">
        <f t="shared" si="3"/>
        <v>0</v>
      </c>
      <c r="F64">
        <f t="shared" si="4"/>
        <v>0</v>
      </c>
      <c r="H64">
        <f t="shared" si="7"/>
        <v>0</v>
      </c>
      <c r="I64">
        <f t="shared" si="8"/>
        <v>0</v>
      </c>
      <c r="J64">
        <f t="shared" si="9"/>
        <v>0</v>
      </c>
      <c r="M64">
        <f t="shared" si="10"/>
        <v>0</v>
      </c>
      <c r="N64">
        <f t="shared" si="11"/>
        <v>0</v>
      </c>
      <c r="R64">
        <f t="shared" si="12"/>
        <v>0</v>
      </c>
      <c r="S64">
        <f t="shared" si="13"/>
        <v>0</v>
      </c>
    </row>
    <row r="65" spans="1:19" ht="12.75">
      <c r="A65">
        <f t="shared" si="14"/>
        <v>38</v>
      </c>
      <c r="B65">
        <f t="shared" si="2"/>
        <v>0</v>
      </c>
      <c r="C65">
        <f t="shared" si="5"/>
        <v>0</v>
      </c>
      <c r="D65">
        <f t="shared" si="6"/>
        <v>92.74434782608695</v>
      </c>
      <c r="E65">
        <f t="shared" si="3"/>
        <v>0</v>
      </c>
      <c r="F65">
        <f t="shared" si="4"/>
        <v>0</v>
      </c>
      <c r="H65">
        <f t="shared" si="7"/>
        <v>0</v>
      </c>
      <c r="I65">
        <f t="shared" si="8"/>
        <v>0</v>
      </c>
      <c r="J65">
        <f t="shared" si="9"/>
        <v>0</v>
      </c>
      <c r="M65">
        <f t="shared" si="10"/>
        <v>0</v>
      </c>
      <c r="N65">
        <f t="shared" si="11"/>
        <v>0</v>
      </c>
      <c r="R65">
        <f t="shared" si="12"/>
        <v>0</v>
      </c>
      <c r="S65">
        <f t="shared" si="13"/>
        <v>0</v>
      </c>
    </row>
    <row r="66" spans="1:19" ht="12.75">
      <c r="A66">
        <f t="shared" si="14"/>
        <v>39</v>
      </c>
      <c r="B66">
        <f t="shared" si="2"/>
        <v>0</v>
      </c>
      <c r="C66">
        <f t="shared" si="5"/>
        <v>0</v>
      </c>
      <c r="D66">
        <f t="shared" si="6"/>
        <v>92.74434782608695</v>
      </c>
      <c r="E66">
        <f t="shared" si="3"/>
        <v>0</v>
      </c>
      <c r="F66">
        <f t="shared" si="4"/>
        <v>0</v>
      </c>
      <c r="H66">
        <f t="shared" si="7"/>
        <v>0</v>
      </c>
      <c r="I66">
        <f t="shared" si="8"/>
        <v>0</v>
      </c>
      <c r="J66">
        <f t="shared" si="9"/>
        <v>0</v>
      </c>
      <c r="M66">
        <f t="shared" si="10"/>
        <v>0</v>
      </c>
      <c r="N66">
        <f t="shared" si="11"/>
        <v>0</v>
      </c>
      <c r="R66">
        <f t="shared" si="12"/>
        <v>0</v>
      </c>
      <c r="S66">
        <f t="shared" si="13"/>
        <v>0</v>
      </c>
    </row>
    <row r="67" spans="1:19" ht="12.75">
      <c r="A67">
        <f t="shared" si="14"/>
        <v>40</v>
      </c>
      <c r="B67">
        <f t="shared" si="2"/>
        <v>0</v>
      </c>
      <c r="C67">
        <f t="shared" si="5"/>
        <v>0</v>
      </c>
      <c r="D67">
        <f t="shared" si="6"/>
        <v>92.74434782608695</v>
      </c>
      <c r="E67">
        <f t="shared" si="3"/>
        <v>0</v>
      </c>
      <c r="F67">
        <f t="shared" si="4"/>
        <v>0</v>
      </c>
      <c r="H67">
        <f t="shared" si="7"/>
        <v>0</v>
      </c>
      <c r="I67">
        <f t="shared" si="8"/>
        <v>0</v>
      </c>
      <c r="J67">
        <f t="shared" si="9"/>
        <v>0</v>
      </c>
      <c r="M67">
        <f t="shared" si="10"/>
        <v>0</v>
      </c>
      <c r="N67">
        <f t="shared" si="11"/>
        <v>0</v>
      </c>
      <c r="R67">
        <f t="shared" si="12"/>
        <v>0</v>
      </c>
      <c r="S67">
        <f t="shared" si="13"/>
        <v>0</v>
      </c>
    </row>
    <row r="68" spans="1:19" ht="12.75">
      <c r="A68">
        <f t="shared" si="14"/>
        <v>41</v>
      </c>
      <c r="B68">
        <f t="shared" si="2"/>
        <v>0</v>
      </c>
      <c r="C68">
        <f t="shared" si="5"/>
        <v>0</v>
      </c>
      <c r="D68">
        <f t="shared" si="6"/>
        <v>92.74434782608695</v>
      </c>
      <c r="E68">
        <f t="shared" si="3"/>
        <v>0</v>
      </c>
      <c r="F68">
        <f t="shared" si="4"/>
        <v>0</v>
      </c>
      <c r="H68">
        <f t="shared" si="7"/>
        <v>0</v>
      </c>
      <c r="I68">
        <f t="shared" si="8"/>
        <v>0</v>
      </c>
      <c r="J68">
        <f t="shared" si="9"/>
        <v>0</v>
      </c>
      <c r="M68">
        <f t="shared" si="10"/>
        <v>0</v>
      </c>
      <c r="N68">
        <f t="shared" si="11"/>
        <v>0</v>
      </c>
      <c r="R68">
        <f t="shared" si="12"/>
        <v>0</v>
      </c>
      <c r="S68">
        <f t="shared" si="13"/>
        <v>0</v>
      </c>
    </row>
    <row r="69" spans="1:19" ht="12.75">
      <c r="A69">
        <f t="shared" si="14"/>
        <v>42</v>
      </c>
      <c r="B69">
        <f t="shared" si="2"/>
        <v>0</v>
      </c>
      <c r="C69">
        <f t="shared" si="5"/>
        <v>0</v>
      </c>
      <c r="D69">
        <f t="shared" si="6"/>
        <v>92.74434782608695</v>
      </c>
      <c r="E69">
        <f t="shared" si="3"/>
        <v>0</v>
      </c>
      <c r="F69">
        <f t="shared" si="4"/>
        <v>0</v>
      </c>
      <c r="H69">
        <f t="shared" si="7"/>
        <v>0</v>
      </c>
      <c r="I69">
        <f t="shared" si="8"/>
        <v>0</v>
      </c>
      <c r="J69">
        <f t="shared" si="9"/>
        <v>0</v>
      </c>
      <c r="M69">
        <f t="shared" si="10"/>
        <v>0</v>
      </c>
      <c r="N69">
        <f t="shared" si="11"/>
        <v>0</v>
      </c>
      <c r="R69">
        <f t="shared" si="12"/>
        <v>0</v>
      </c>
      <c r="S69">
        <f t="shared" si="13"/>
        <v>0</v>
      </c>
    </row>
    <row r="70" spans="1:19" ht="12.75">
      <c r="A70">
        <f t="shared" si="14"/>
        <v>43</v>
      </c>
      <c r="B70">
        <f t="shared" si="2"/>
        <v>0</v>
      </c>
      <c r="C70">
        <f t="shared" si="5"/>
        <v>0</v>
      </c>
      <c r="D70">
        <f t="shared" si="6"/>
        <v>92.74434782608695</v>
      </c>
      <c r="E70">
        <f t="shared" si="3"/>
        <v>0</v>
      </c>
      <c r="F70">
        <f t="shared" si="4"/>
        <v>0</v>
      </c>
      <c r="H70">
        <f t="shared" si="7"/>
        <v>0</v>
      </c>
      <c r="I70">
        <f t="shared" si="8"/>
        <v>0</v>
      </c>
      <c r="J70">
        <f t="shared" si="9"/>
        <v>0</v>
      </c>
      <c r="M70">
        <f t="shared" si="10"/>
        <v>0</v>
      </c>
      <c r="N70">
        <f t="shared" si="11"/>
        <v>0</v>
      </c>
      <c r="R70">
        <f t="shared" si="12"/>
        <v>0</v>
      </c>
      <c r="S70">
        <f t="shared" si="13"/>
        <v>0</v>
      </c>
    </row>
    <row r="71" spans="1:19" ht="12.75">
      <c r="A71">
        <f t="shared" si="14"/>
        <v>44</v>
      </c>
      <c r="B71">
        <f t="shared" si="2"/>
        <v>0</v>
      </c>
      <c r="C71">
        <f t="shared" si="5"/>
        <v>0</v>
      </c>
      <c r="D71">
        <f t="shared" si="6"/>
        <v>92.74434782608695</v>
      </c>
      <c r="E71">
        <f t="shared" si="3"/>
        <v>0</v>
      </c>
      <c r="F71">
        <f t="shared" si="4"/>
        <v>0</v>
      </c>
      <c r="H71">
        <f t="shared" si="7"/>
        <v>0</v>
      </c>
      <c r="I71">
        <f t="shared" si="8"/>
        <v>0</v>
      </c>
      <c r="J71">
        <f t="shared" si="9"/>
        <v>0</v>
      </c>
      <c r="M71">
        <f t="shared" si="10"/>
        <v>0</v>
      </c>
      <c r="N71">
        <f t="shared" si="11"/>
        <v>0</v>
      </c>
      <c r="R71">
        <f t="shared" si="12"/>
        <v>0</v>
      </c>
      <c r="S71">
        <f t="shared" si="13"/>
        <v>0</v>
      </c>
    </row>
    <row r="72" spans="1:19" ht="12.75">
      <c r="A72">
        <f t="shared" si="14"/>
        <v>45</v>
      </c>
      <c r="B72">
        <f t="shared" si="2"/>
        <v>0</v>
      </c>
      <c r="C72">
        <f t="shared" si="5"/>
        <v>0</v>
      </c>
      <c r="D72">
        <f t="shared" si="6"/>
        <v>92.74434782608695</v>
      </c>
      <c r="E72">
        <f t="shared" si="3"/>
        <v>0</v>
      </c>
      <c r="F72">
        <f t="shared" si="4"/>
        <v>0</v>
      </c>
      <c r="H72">
        <f t="shared" si="7"/>
        <v>0</v>
      </c>
      <c r="I72">
        <f t="shared" si="8"/>
        <v>0</v>
      </c>
      <c r="J72">
        <f t="shared" si="9"/>
        <v>0</v>
      </c>
      <c r="M72">
        <f t="shared" si="10"/>
        <v>0</v>
      </c>
      <c r="N72">
        <f t="shared" si="11"/>
        <v>0</v>
      </c>
      <c r="R72">
        <f t="shared" si="12"/>
        <v>0</v>
      </c>
      <c r="S72">
        <f t="shared" si="13"/>
        <v>0</v>
      </c>
    </row>
    <row r="73" spans="1:19" ht="12.75">
      <c r="A73">
        <f t="shared" si="14"/>
        <v>46</v>
      </c>
      <c r="B73">
        <f t="shared" si="2"/>
        <v>0</v>
      </c>
      <c r="C73">
        <f t="shared" si="5"/>
        <v>0</v>
      </c>
      <c r="D73">
        <f t="shared" si="6"/>
        <v>92.74434782608695</v>
      </c>
      <c r="E73">
        <f t="shared" si="3"/>
        <v>0</v>
      </c>
      <c r="F73">
        <f t="shared" si="4"/>
        <v>0</v>
      </c>
      <c r="H73">
        <f t="shared" si="7"/>
        <v>0</v>
      </c>
      <c r="I73">
        <f t="shared" si="8"/>
        <v>0</v>
      </c>
      <c r="J73">
        <f t="shared" si="9"/>
        <v>0</v>
      </c>
      <c r="M73">
        <f t="shared" si="10"/>
        <v>0</v>
      </c>
      <c r="N73">
        <f t="shared" si="11"/>
        <v>0</v>
      </c>
      <c r="R73">
        <f t="shared" si="12"/>
        <v>0</v>
      </c>
      <c r="S73">
        <f t="shared" si="13"/>
        <v>0</v>
      </c>
    </row>
    <row r="74" spans="1:19" ht="12.75">
      <c r="A74">
        <f t="shared" si="14"/>
        <v>47</v>
      </c>
      <c r="B74">
        <f t="shared" si="2"/>
        <v>0</v>
      </c>
      <c r="C74">
        <f t="shared" si="5"/>
        <v>0</v>
      </c>
      <c r="D74">
        <f t="shared" si="6"/>
        <v>92.74434782608695</v>
      </c>
      <c r="E74">
        <f t="shared" si="3"/>
        <v>0</v>
      </c>
      <c r="F74">
        <f t="shared" si="4"/>
        <v>0</v>
      </c>
      <c r="H74">
        <f t="shared" si="7"/>
        <v>0</v>
      </c>
      <c r="I74">
        <f t="shared" si="8"/>
        <v>0</v>
      </c>
      <c r="J74">
        <f t="shared" si="9"/>
        <v>0</v>
      </c>
      <c r="M74">
        <f t="shared" si="10"/>
        <v>0</v>
      </c>
      <c r="N74">
        <f t="shared" si="11"/>
        <v>0</v>
      </c>
      <c r="R74">
        <f t="shared" si="12"/>
        <v>0</v>
      </c>
      <c r="S74">
        <f t="shared" si="13"/>
        <v>0</v>
      </c>
    </row>
    <row r="75" spans="1:19" ht="12.75">
      <c r="A75">
        <f t="shared" si="14"/>
        <v>48</v>
      </c>
      <c r="B75">
        <f t="shared" si="2"/>
        <v>0</v>
      </c>
      <c r="C75">
        <f t="shared" si="5"/>
        <v>0</v>
      </c>
      <c r="D75">
        <f t="shared" si="6"/>
        <v>92.74434782608695</v>
      </c>
      <c r="E75">
        <f t="shared" si="3"/>
        <v>0</v>
      </c>
      <c r="F75">
        <f t="shared" si="4"/>
        <v>0</v>
      </c>
      <c r="H75">
        <f t="shared" si="7"/>
        <v>0</v>
      </c>
      <c r="I75">
        <f t="shared" si="8"/>
        <v>0</v>
      </c>
      <c r="J75">
        <f t="shared" si="9"/>
        <v>0</v>
      </c>
      <c r="M75">
        <f t="shared" si="10"/>
        <v>0</v>
      </c>
      <c r="N75">
        <f t="shared" si="11"/>
        <v>0</v>
      </c>
      <c r="R75">
        <f t="shared" si="12"/>
        <v>0</v>
      </c>
      <c r="S75">
        <f t="shared" si="13"/>
        <v>0</v>
      </c>
    </row>
    <row r="76" spans="1:19" ht="12.75">
      <c r="A76">
        <f t="shared" si="14"/>
        <v>49</v>
      </c>
      <c r="B76">
        <f t="shared" si="2"/>
        <v>0</v>
      </c>
      <c r="C76">
        <f t="shared" si="5"/>
        <v>0</v>
      </c>
      <c r="D76">
        <f t="shared" si="6"/>
        <v>92.74434782608695</v>
      </c>
      <c r="E76">
        <f t="shared" si="3"/>
        <v>0</v>
      </c>
      <c r="F76">
        <f t="shared" si="4"/>
        <v>0</v>
      </c>
      <c r="H76">
        <f t="shared" si="7"/>
        <v>0</v>
      </c>
      <c r="I76">
        <f t="shared" si="8"/>
        <v>0</v>
      </c>
      <c r="J76">
        <f t="shared" si="9"/>
        <v>0</v>
      </c>
      <c r="M76">
        <f t="shared" si="10"/>
        <v>0</v>
      </c>
      <c r="N76">
        <f t="shared" si="11"/>
        <v>0</v>
      </c>
      <c r="R76">
        <f t="shared" si="12"/>
        <v>0</v>
      </c>
      <c r="S76">
        <f t="shared" si="13"/>
        <v>0</v>
      </c>
    </row>
    <row r="77" spans="1:19" ht="12.75">
      <c r="A77">
        <f t="shared" si="14"/>
        <v>50</v>
      </c>
      <c r="B77">
        <f t="shared" si="2"/>
        <v>0</v>
      </c>
      <c r="C77">
        <f t="shared" si="5"/>
        <v>0</v>
      </c>
      <c r="D77">
        <f t="shared" si="6"/>
        <v>92.74434782608695</v>
      </c>
      <c r="E77">
        <f t="shared" si="3"/>
        <v>0</v>
      </c>
      <c r="F77">
        <f t="shared" si="4"/>
        <v>0</v>
      </c>
      <c r="H77">
        <f t="shared" si="7"/>
        <v>0</v>
      </c>
      <c r="I77">
        <f t="shared" si="8"/>
        <v>0</v>
      </c>
      <c r="J77">
        <f t="shared" si="9"/>
        <v>0</v>
      </c>
      <c r="M77">
        <f t="shared" si="10"/>
        <v>0</v>
      </c>
      <c r="N77">
        <f t="shared" si="11"/>
        <v>0</v>
      </c>
      <c r="R77">
        <f t="shared" si="12"/>
        <v>0</v>
      </c>
      <c r="S77">
        <f t="shared" si="13"/>
        <v>0</v>
      </c>
    </row>
    <row r="78" spans="1:19" ht="12.75">
      <c r="A78">
        <f t="shared" si="14"/>
        <v>51</v>
      </c>
      <c r="B78">
        <f t="shared" si="2"/>
        <v>0</v>
      </c>
      <c r="C78">
        <f t="shared" si="5"/>
        <v>0</v>
      </c>
      <c r="D78">
        <f t="shared" si="6"/>
        <v>92.74434782608695</v>
      </c>
      <c r="E78">
        <f t="shared" si="3"/>
        <v>0</v>
      </c>
      <c r="F78">
        <f t="shared" si="4"/>
        <v>0</v>
      </c>
      <c r="H78">
        <f t="shared" si="7"/>
        <v>0</v>
      </c>
      <c r="I78">
        <f t="shared" si="8"/>
        <v>0</v>
      </c>
      <c r="J78">
        <f t="shared" si="9"/>
        <v>0</v>
      </c>
      <c r="M78">
        <f t="shared" si="10"/>
        <v>0</v>
      </c>
      <c r="N78">
        <f t="shared" si="11"/>
        <v>0</v>
      </c>
      <c r="R78">
        <f t="shared" si="12"/>
        <v>0</v>
      </c>
      <c r="S78">
        <f t="shared" si="13"/>
        <v>0</v>
      </c>
    </row>
    <row r="79" spans="1:19" ht="12.75">
      <c r="A79">
        <f t="shared" si="14"/>
        <v>52</v>
      </c>
      <c r="B79">
        <f t="shared" si="2"/>
        <v>0</v>
      </c>
      <c r="C79">
        <f t="shared" si="5"/>
        <v>0</v>
      </c>
      <c r="D79">
        <f t="shared" si="6"/>
        <v>92.74434782608695</v>
      </c>
      <c r="E79">
        <f t="shared" si="3"/>
        <v>0</v>
      </c>
      <c r="F79">
        <f t="shared" si="4"/>
        <v>0</v>
      </c>
      <c r="H79">
        <f t="shared" si="7"/>
        <v>0</v>
      </c>
      <c r="I79">
        <f t="shared" si="8"/>
        <v>0</v>
      </c>
      <c r="J79">
        <f t="shared" si="9"/>
        <v>0</v>
      </c>
      <c r="M79">
        <f t="shared" si="10"/>
        <v>0</v>
      </c>
      <c r="N79">
        <f t="shared" si="11"/>
        <v>0</v>
      </c>
      <c r="R79">
        <f t="shared" si="12"/>
        <v>0</v>
      </c>
      <c r="S79">
        <f t="shared" si="13"/>
        <v>0</v>
      </c>
    </row>
    <row r="80" spans="1:19" ht="12.75">
      <c r="A80">
        <f t="shared" si="14"/>
        <v>53</v>
      </c>
      <c r="B80">
        <f t="shared" si="2"/>
        <v>0</v>
      </c>
      <c r="C80">
        <f t="shared" si="5"/>
        <v>0</v>
      </c>
      <c r="D80">
        <f t="shared" si="6"/>
        <v>92.74434782608695</v>
      </c>
      <c r="E80">
        <f t="shared" si="3"/>
        <v>0</v>
      </c>
      <c r="F80">
        <f t="shared" si="4"/>
        <v>0</v>
      </c>
      <c r="H80">
        <f t="shared" si="7"/>
        <v>0</v>
      </c>
      <c r="I80">
        <f t="shared" si="8"/>
        <v>0</v>
      </c>
      <c r="J80">
        <f t="shared" si="9"/>
        <v>0</v>
      </c>
      <c r="M80">
        <f t="shared" si="10"/>
        <v>0</v>
      </c>
      <c r="N80">
        <f t="shared" si="11"/>
        <v>0</v>
      </c>
      <c r="R80">
        <f t="shared" si="12"/>
        <v>0</v>
      </c>
      <c r="S80">
        <f t="shared" si="13"/>
        <v>0</v>
      </c>
    </row>
    <row r="81" spans="1:19" ht="12.75">
      <c r="A81">
        <f t="shared" si="14"/>
        <v>54</v>
      </c>
      <c r="B81">
        <f t="shared" si="2"/>
        <v>0</v>
      </c>
      <c r="C81">
        <f t="shared" si="5"/>
        <v>0</v>
      </c>
      <c r="D81">
        <f t="shared" si="6"/>
        <v>92.74434782608695</v>
      </c>
      <c r="E81">
        <f t="shared" si="3"/>
        <v>0</v>
      </c>
      <c r="F81">
        <f t="shared" si="4"/>
        <v>0</v>
      </c>
      <c r="H81">
        <f t="shared" si="7"/>
        <v>0</v>
      </c>
      <c r="I81">
        <f t="shared" si="8"/>
        <v>0</v>
      </c>
      <c r="J81">
        <f t="shared" si="9"/>
        <v>0</v>
      </c>
      <c r="M81">
        <f t="shared" si="10"/>
        <v>0</v>
      </c>
      <c r="N81">
        <f t="shared" si="11"/>
        <v>0</v>
      </c>
      <c r="R81">
        <f t="shared" si="12"/>
        <v>0</v>
      </c>
      <c r="S81">
        <f t="shared" si="13"/>
        <v>0</v>
      </c>
    </row>
    <row r="82" spans="1:19" ht="12.75">
      <c r="A82">
        <f t="shared" si="14"/>
        <v>55</v>
      </c>
      <c r="B82">
        <f t="shared" si="2"/>
        <v>0</v>
      </c>
      <c r="C82">
        <f t="shared" si="5"/>
        <v>0</v>
      </c>
      <c r="D82">
        <f t="shared" si="6"/>
        <v>92.74434782608695</v>
      </c>
      <c r="E82">
        <f t="shared" si="3"/>
        <v>0</v>
      </c>
      <c r="F82">
        <f t="shared" si="4"/>
        <v>0</v>
      </c>
      <c r="H82">
        <f t="shared" si="7"/>
        <v>0</v>
      </c>
      <c r="I82">
        <f t="shared" si="8"/>
        <v>0</v>
      </c>
      <c r="J82">
        <f t="shared" si="9"/>
        <v>0</v>
      </c>
      <c r="M82">
        <f t="shared" si="10"/>
        <v>0</v>
      </c>
      <c r="N82">
        <f t="shared" si="11"/>
        <v>0</v>
      </c>
      <c r="R82">
        <f t="shared" si="12"/>
        <v>0</v>
      </c>
      <c r="S82">
        <f t="shared" si="13"/>
        <v>0</v>
      </c>
    </row>
    <row r="83" spans="1:19" ht="12.75">
      <c r="A83">
        <f t="shared" si="14"/>
        <v>56</v>
      </c>
      <c r="B83">
        <f t="shared" si="2"/>
        <v>0</v>
      </c>
      <c r="C83">
        <f t="shared" si="5"/>
        <v>0</v>
      </c>
      <c r="D83">
        <f t="shared" si="6"/>
        <v>92.74434782608695</v>
      </c>
      <c r="E83">
        <f t="shared" si="3"/>
        <v>0</v>
      </c>
      <c r="F83">
        <f t="shared" si="4"/>
        <v>0</v>
      </c>
      <c r="H83">
        <f t="shared" si="7"/>
        <v>0</v>
      </c>
      <c r="I83">
        <f t="shared" si="8"/>
        <v>0</v>
      </c>
      <c r="J83">
        <f t="shared" si="9"/>
        <v>0</v>
      </c>
      <c r="M83">
        <f t="shared" si="10"/>
        <v>0</v>
      </c>
      <c r="N83">
        <f t="shared" si="11"/>
        <v>0</v>
      </c>
      <c r="R83">
        <f t="shared" si="12"/>
        <v>0</v>
      </c>
      <c r="S83">
        <f t="shared" si="13"/>
        <v>0</v>
      </c>
    </row>
    <row r="84" spans="1:19" ht="12.75">
      <c r="A84">
        <f t="shared" si="14"/>
        <v>57</v>
      </c>
      <c r="B84">
        <f t="shared" si="2"/>
        <v>0</v>
      </c>
      <c r="C84">
        <f t="shared" si="5"/>
        <v>0</v>
      </c>
      <c r="D84">
        <f t="shared" si="6"/>
        <v>92.74434782608695</v>
      </c>
      <c r="E84">
        <f t="shared" si="3"/>
        <v>0</v>
      </c>
      <c r="F84">
        <f t="shared" si="4"/>
        <v>0</v>
      </c>
      <c r="H84">
        <f t="shared" si="7"/>
        <v>0</v>
      </c>
      <c r="I84">
        <f t="shared" si="8"/>
        <v>0</v>
      </c>
      <c r="J84">
        <f t="shared" si="9"/>
        <v>0</v>
      </c>
      <c r="M84">
        <f t="shared" si="10"/>
        <v>0</v>
      </c>
      <c r="N84">
        <f t="shared" si="11"/>
        <v>0</v>
      </c>
      <c r="R84">
        <f t="shared" si="12"/>
        <v>0</v>
      </c>
      <c r="S84">
        <f t="shared" si="13"/>
        <v>0</v>
      </c>
    </row>
    <row r="85" spans="1:19" ht="12.75">
      <c r="A85">
        <f t="shared" si="14"/>
        <v>58</v>
      </c>
      <c r="B85">
        <f t="shared" si="2"/>
        <v>0</v>
      </c>
      <c r="C85">
        <f t="shared" si="5"/>
        <v>0</v>
      </c>
      <c r="D85">
        <f t="shared" si="6"/>
        <v>92.74434782608695</v>
      </c>
      <c r="E85">
        <f t="shared" si="3"/>
        <v>0</v>
      </c>
      <c r="F85">
        <f t="shared" si="4"/>
        <v>0</v>
      </c>
      <c r="H85">
        <f t="shared" si="7"/>
        <v>0</v>
      </c>
      <c r="I85">
        <f t="shared" si="8"/>
        <v>0</v>
      </c>
      <c r="J85">
        <f t="shared" si="9"/>
        <v>0</v>
      </c>
      <c r="M85">
        <f t="shared" si="10"/>
        <v>0</v>
      </c>
      <c r="N85">
        <f t="shared" si="11"/>
        <v>0</v>
      </c>
      <c r="R85">
        <f t="shared" si="12"/>
        <v>0</v>
      </c>
      <c r="S85">
        <f t="shared" si="13"/>
        <v>0</v>
      </c>
    </row>
    <row r="86" spans="1:19" ht="12.75">
      <c r="A86">
        <f t="shared" si="14"/>
        <v>59</v>
      </c>
      <c r="B86">
        <f t="shared" si="2"/>
        <v>0</v>
      </c>
      <c r="C86">
        <f t="shared" si="5"/>
        <v>0</v>
      </c>
      <c r="D86">
        <f t="shared" si="6"/>
        <v>92.74434782608695</v>
      </c>
      <c r="E86">
        <f t="shared" si="3"/>
        <v>0</v>
      </c>
      <c r="F86">
        <f t="shared" si="4"/>
        <v>0</v>
      </c>
      <c r="H86">
        <f t="shared" si="7"/>
        <v>0</v>
      </c>
      <c r="I86">
        <f t="shared" si="8"/>
        <v>0</v>
      </c>
      <c r="J86">
        <f t="shared" si="9"/>
        <v>0</v>
      </c>
      <c r="M86">
        <f t="shared" si="10"/>
        <v>0</v>
      </c>
      <c r="N86">
        <f t="shared" si="11"/>
        <v>0</v>
      </c>
      <c r="R86">
        <f t="shared" si="12"/>
        <v>0</v>
      </c>
      <c r="S86">
        <f t="shared" si="13"/>
        <v>0</v>
      </c>
    </row>
    <row r="87" spans="1:19" ht="12.75">
      <c r="A87">
        <f t="shared" si="14"/>
        <v>60</v>
      </c>
      <c r="B87">
        <f t="shared" si="2"/>
        <v>0</v>
      </c>
      <c r="C87">
        <f t="shared" si="5"/>
        <v>0</v>
      </c>
      <c r="D87">
        <f t="shared" si="6"/>
        <v>92.74434782608695</v>
      </c>
      <c r="E87">
        <f t="shared" si="3"/>
        <v>0</v>
      </c>
      <c r="F87">
        <f t="shared" si="4"/>
        <v>0</v>
      </c>
      <c r="H87">
        <f t="shared" si="7"/>
        <v>0</v>
      </c>
      <c r="I87">
        <f t="shared" si="8"/>
        <v>0</v>
      </c>
      <c r="J87">
        <f t="shared" si="9"/>
        <v>0</v>
      </c>
      <c r="M87">
        <f t="shared" si="10"/>
        <v>0</v>
      </c>
      <c r="N87">
        <f t="shared" si="11"/>
        <v>0</v>
      </c>
      <c r="R87">
        <f t="shared" si="12"/>
        <v>0</v>
      </c>
      <c r="S87">
        <f t="shared" si="13"/>
        <v>0</v>
      </c>
    </row>
    <row r="88" spans="1:19" ht="12.75">
      <c r="A88">
        <f t="shared" si="14"/>
        <v>61</v>
      </c>
      <c r="B88">
        <f t="shared" si="2"/>
        <v>0</v>
      </c>
      <c r="C88">
        <f t="shared" si="5"/>
        <v>0</v>
      </c>
      <c r="D88">
        <f t="shared" si="6"/>
        <v>92.74434782608695</v>
      </c>
      <c r="E88">
        <f t="shared" si="3"/>
        <v>0</v>
      </c>
      <c r="F88">
        <f t="shared" si="4"/>
        <v>0</v>
      </c>
      <c r="H88">
        <f t="shared" si="7"/>
        <v>0</v>
      </c>
      <c r="I88">
        <f t="shared" si="8"/>
        <v>0</v>
      </c>
      <c r="J88">
        <f t="shared" si="9"/>
        <v>0</v>
      </c>
      <c r="M88">
        <f t="shared" si="10"/>
        <v>0</v>
      </c>
      <c r="N88">
        <f t="shared" si="11"/>
        <v>0</v>
      </c>
      <c r="R88">
        <f t="shared" si="12"/>
        <v>0</v>
      </c>
      <c r="S88">
        <f t="shared" si="13"/>
        <v>0</v>
      </c>
    </row>
    <row r="89" spans="1:19" ht="12.75">
      <c r="A89">
        <f t="shared" si="14"/>
        <v>62</v>
      </c>
      <c r="B89">
        <f t="shared" si="2"/>
        <v>0</v>
      </c>
      <c r="C89">
        <f t="shared" si="5"/>
        <v>0</v>
      </c>
      <c r="D89">
        <f t="shared" si="6"/>
        <v>92.74434782608695</v>
      </c>
      <c r="E89">
        <f t="shared" si="3"/>
        <v>0</v>
      </c>
      <c r="F89">
        <f t="shared" si="4"/>
        <v>0</v>
      </c>
      <c r="H89">
        <f t="shared" si="7"/>
        <v>0</v>
      </c>
      <c r="I89">
        <f t="shared" si="8"/>
        <v>0</v>
      </c>
      <c r="J89">
        <f t="shared" si="9"/>
        <v>0</v>
      </c>
      <c r="M89">
        <f t="shared" si="10"/>
        <v>0</v>
      </c>
      <c r="N89">
        <f t="shared" si="11"/>
        <v>0</v>
      </c>
      <c r="R89">
        <f t="shared" si="12"/>
        <v>0</v>
      </c>
      <c r="S89">
        <f t="shared" si="13"/>
        <v>0</v>
      </c>
    </row>
    <row r="90" spans="1:19" ht="12.75">
      <c r="A90">
        <f t="shared" si="14"/>
        <v>63</v>
      </c>
      <c r="B90">
        <f t="shared" si="2"/>
        <v>0</v>
      </c>
      <c r="C90">
        <f t="shared" si="5"/>
        <v>0</v>
      </c>
      <c r="D90">
        <f t="shared" si="6"/>
        <v>92.74434782608695</v>
      </c>
      <c r="E90">
        <f t="shared" si="3"/>
        <v>0</v>
      </c>
      <c r="F90">
        <f t="shared" si="4"/>
        <v>0</v>
      </c>
      <c r="H90">
        <f t="shared" si="7"/>
        <v>0</v>
      </c>
      <c r="I90">
        <f t="shared" si="8"/>
        <v>0</v>
      </c>
      <c r="J90">
        <f t="shared" si="9"/>
        <v>0</v>
      </c>
      <c r="M90">
        <f t="shared" si="10"/>
        <v>0</v>
      </c>
      <c r="N90">
        <f t="shared" si="11"/>
        <v>0</v>
      </c>
      <c r="R90">
        <f t="shared" si="12"/>
        <v>0</v>
      </c>
      <c r="S90">
        <f t="shared" si="13"/>
        <v>0</v>
      </c>
    </row>
    <row r="91" spans="1:19" ht="12.75">
      <c r="A91">
        <f t="shared" si="14"/>
        <v>64</v>
      </c>
      <c r="B91">
        <f t="shared" si="2"/>
        <v>0</v>
      </c>
      <c r="C91">
        <f t="shared" si="5"/>
        <v>0</v>
      </c>
      <c r="D91">
        <f t="shared" si="6"/>
        <v>92.74434782608695</v>
      </c>
      <c r="E91">
        <f t="shared" si="3"/>
        <v>0</v>
      </c>
      <c r="F91">
        <f t="shared" si="4"/>
        <v>0</v>
      </c>
      <c r="H91">
        <f t="shared" si="7"/>
        <v>0</v>
      </c>
      <c r="I91">
        <f t="shared" si="8"/>
        <v>0</v>
      </c>
      <c r="J91">
        <f t="shared" si="9"/>
        <v>0</v>
      </c>
      <c r="M91">
        <f t="shared" si="10"/>
        <v>0</v>
      </c>
      <c r="N91">
        <f t="shared" si="11"/>
        <v>0</v>
      </c>
      <c r="R91">
        <f t="shared" si="12"/>
        <v>0</v>
      </c>
      <c r="S91">
        <f t="shared" si="13"/>
        <v>0</v>
      </c>
    </row>
    <row r="92" spans="1:19" ht="12.75">
      <c r="A92">
        <f t="shared" si="14"/>
        <v>65</v>
      </c>
      <c r="B92">
        <f aca="true" t="shared" si="15" ref="B92:B155">IF(A92&lt;=$H$7,IF(R92&gt;0,R92,IF(A92&lt;=$C$9,$A$9,IF(A92&lt;=$C$10,$A$10,IF(A92&lt;=$C$11,$A$11,$A$12)))),0)</f>
        <v>0</v>
      </c>
      <c r="C92">
        <f t="shared" si="5"/>
        <v>0</v>
      </c>
      <c r="D92">
        <f t="shared" si="6"/>
        <v>92.74434782608695</v>
      </c>
      <c r="E92">
        <f aca="true" t="shared" si="16" ref="E92:E155">IF(B92&gt;0,+D92^$H$12/(B92/$K$14)^$H$13*$H$14*20,0)</f>
        <v>0</v>
      </c>
      <c r="F92">
        <f aca="true" t="shared" si="17" ref="F92:F155">IF(E92&gt;0,+F91+E92-C92+C91,0)</f>
        <v>0</v>
      </c>
      <c r="H92">
        <f t="shared" si="7"/>
        <v>0</v>
      </c>
      <c r="I92">
        <f t="shared" si="8"/>
        <v>0</v>
      </c>
      <c r="J92">
        <f t="shared" si="9"/>
        <v>0</v>
      </c>
      <c r="M92">
        <f t="shared" si="10"/>
        <v>0</v>
      </c>
      <c r="N92">
        <f t="shared" si="11"/>
        <v>0</v>
      </c>
      <c r="R92">
        <f t="shared" si="12"/>
        <v>0</v>
      </c>
      <c r="S92">
        <f t="shared" si="13"/>
        <v>0</v>
      </c>
    </row>
    <row r="93" spans="1:19" ht="12.75">
      <c r="A93">
        <f t="shared" si="14"/>
        <v>66</v>
      </c>
      <c r="B93">
        <f t="shared" si="15"/>
        <v>0</v>
      </c>
      <c r="C93">
        <f aca="true" t="shared" si="18" ref="C93:C156">IF(A93&lt;=$L$7,C92+20*$L$5/100,IF(A93&lt;=$K$7,C92+20*$K$5/100,IF(A93&lt;=$J$7,C92+20*$J$5/100,IF(A93&lt;=$I$7,C92+20*$I$5/100,C92+20*$H$5/100))))</f>
        <v>0</v>
      </c>
      <c r="D93">
        <f aca="true" t="shared" si="19" ref="D93:D156">IF(A93&lt;=$L$7,D92+20*$L$8,IF(A93&lt;=$K$7,D92+20*$K$8,IF(A93&lt;=$J$7,D92+20*$J$8,IF(A93&lt;=$I$7,D92+20*$I$8,D92+20*$H$8))))</f>
        <v>92.74434782608695</v>
      </c>
      <c r="E93">
        <f t="shared" si="16"/>
        <v>0</v>
      </c>
      <c r="F93">
        <f t="shared" si="17"/>
        <v>0</v>
      </c>
      <c r="H93">
        <f aca="true" t="shared" si="20" ref="H93:H156">IF(A93&lt;=$H$7,IF(S93&gt;0,S93,IF(A93&lt;=$E$9,$A$9,IF(A93&lt;=$E$10,$A$10,IF(A93&lt;=$E$11,$A$11,$A$12)))),0)</f>
        <v>0</v>
      </c>
      <c r="I93">
        <f aca="true" t="shared" si="21" ref="I93:I156">IF(H93&gt;0,+D93^$H$12/(H93/$K$14)^$H$13*$H$14*20,0)</f>
        <v>0</v>
      </c>
      <c r="J93">
        <f aca="true" t="shared" si="22" ref="J93:J156">IF(I93&gt;0,+J92+I93-C93+C92,0)</f>
        <v>0</v>
      </c>
      <c r="M93">
        <f aca="true" t="shared" si="23" ref="M93:M156">IF(B93&gt;0,(B93/1000)^2*PI()/4,0)</f>
        <v>0</v>
      </c>
      <c r="N93">
        <f aca="true" t="shared" si="24" ref="N93:N156">IF(M93&gt;0,D93/4.4/M93/3600,0)</f>
        <v>0</v>
      </c>
      <c r="R93">
        <f aca="true" t="shared" si="25" ref="R93:R156">IF(A93&lt;=$C$3,$A$3,IF(A93&lt;=$C$4,$A$4,IF(A93&lt;=$C$5,$A$5,IF(A93&lt;=$C$6,$A$6,IF(A93&lt;=$C$7,$A$7,IF(A93&lt;=$C$8,$A$8,0))))))</f>
        <v>0</v>
      </c>
      <c r="S93">
        <f aca="true" t="shared" si="26" ref="S93:S156">IF(A93&lt;=$E$3,$A$3,IF(A93&lt;=$E$4,$A$4,IF(A93&lt;=$E$5,$A$5,IF(A93&lt;=$E$6,$A$6,IF(A93&lt;=$E$7,$A$7,IF(A93&lt;=$E$8,$A$8,0))))))</f>
        <v>0</v>
      </c>
    </row>
    <row r="94" spans="1:19" ht="12.75">
      <c r="A94">
        <f aca="true" t="shared" si="27" ref="A94:A111">+A93+1</f>
        <v>67</v>
      </c>
      <c r="B94">
        <f t="shared" si="15"/>
        <v>0</v>
      </c>
      <c r="C94">
        <f t="shared" si="18"/>
        <v>0</v>
      </c>
      <c r="D94">
        <f t="shared" si="19"/>
        <v>92.74434782608695</v>
      </c>
      <c r="E94">
        <f t="shared" si="16"/>
        <v>0</v>
      </c>
      <c r="F94">
        <f t="shared" si="17"/>
        <v>0</v>
      </c>
      <c r="H94">
        <f t="shared" si="20"/>
        <v>0</v>
      </c>
      <c r="I94">
        <f t="shared" si="21"/>
        <v>0</v>
      </c>
      <c r="J94">
        <f t="shared" si="22"/>
        <v>0</v>
      </c>
      <c r="M94">
        <f t="shared" si="23"/>
        <v>0</v>
      </c>
      <c r="N94">
        <f t="shared" si="24"/>
        <v>0</v>
      </c>
      <c r="R94">
        <f t="shared" si="25"/>
        <v>0</v>
      </c>
      <c r="S94">
        <f t="shared" si="26"/>
        <v>0</v>
      </c>
    </row>
    <row r="95" spans="1:19" ht="12.75">
      <c r="A95">
        <f t="shared" si="27"/>
        <v>68</v>
      </c>
      <c r="B95">
        <f t="shared" si="15"/>
        <v>0</v>
      </c>
      <c r="C95">
        <f t="shared" si="18"/>
        <v>0</v>
      </c>
      <c r="D95">
        <f t="shared" si="19"/>
        <v>92.74434782608695</v>
      </c>
      <c r="E95">
        <f t="shared" si="16"/>
        <v>0</v>
      </c>
      <c r="F95">
        <f t="shared" si="17"/>
        <v>0</v>
      </c>
      <c r="H95">
        <f t="shared" si="20"/>
        <v>0</v>
      </c>
      <c r="I95">
        <f t="shared" si="21"/>
        <v>0</v>
      </c>
      <c r="J95">
        <f t="shared" si="22"/>
        <v>0</v>
      </c>
      <c r="M95">
        <f t="shared" si="23"/>
        <v>0</v>
      </c>
      <c r="N95">
        <f t="shared" si="24"/>
        <v>0</v>
      </c>
      <c r="R95">
        <f t="shared" si="25"/>
        <v>0</v>
      </c>
      <c r="S95">
        <f t="shared" si="26"/>
        <v>0</v>
      </c>
    </row>
    <row r="96" spans="1:19" ht="12.75">
      <c r="A96">
        <f t="shared" si="27"/>
        <v>69</v>
      </c>
      <c r="B96">
        <f t="shared" si="15"/>
        <v>0</v>
      </c>
      <c r="C96">
        <f t="shared" si="18"/>
        <v>0</v>
      </c>
      <c r="D96">
        <f t="shared" si="19"/>
        <v>92.74434782608695</v>
      </c>
      <c r="E96">
        <f t="shared" si="16"/>
        <v>0</v>
      </c>
      <c r="F96">
        <f t="shared" si="17"/>
        <v>0</v>
      </c>
      <c r="H96">
        <f t="shared" si="20"/>
        <v>0</v>
      </c>
      <c r="I96">
        <f t="shared" si="21"/>
        <v>0</v>
      </c>
      <c r="J96">
        <f t="shared" si="22"/>
        <v>0</v>
      </c>
      <c r="M96">
        <f t="shared" si="23"/>
        <v>0</v>
      </c>
      <c r="N96">
        <f t="shared" si="24"/>
        <v>0</v>
      </c>
      <c r="R96">
        <f t="shared" si="25"/>
        <v>0</v>
      </c>
      <c r="S96">
        <f t="shared" si="26"/>
        <v>0</v>
      </c>
    </row>
    <row r="97" spans="1:19" ht="12.75">
      <c r="A97">
        <f t="shared" si="27"/>
        <v>70</v>
      </c>
      <c r="B97">
        <f t="shared" si="15"/>
        <v>0</v>
      </c>
      <c r="C97">
        <f t="shared" si="18"/>
        <v>0</v>
      </c>
      <c r="D97">
        <f t="shared" si="19"/>
        <v>92.74434782608695</v>
      </c>
      <c r="E97">
        <f t="shared" si="16"/>
        <v>0</v>
      </c>
      <c r="F97">
        <f t="shared" si="17"/>
        <v>0</v>
      </c>
      <c r="H97">
        <f t="shared" si="20"/>
        <v>0</v>
      </c>
      <c r="I97">
        <f t="shared" si="21"/>
        <v>0</v>
      </c>
      <c r="J97">
        <f t="shared" si="22"/>
        <v>0</v>
      </c>
      <c r="M97">
        <f t="shared" si="23"/>
        <v>0</v>
      </c>
      <c r="N97">
        <f t="shared" si="24"/>
        <v>0</v>
      </c>
      <c r="R97">
        <f t="shared" si="25"/>
        <v>0</v>
      </c>
      <c r="S97">
        <f t="shared" si="26"/>
        <v>0</v>
      </c>
    </row>
    <row r="98" spans="1:19" ht="12.75">
      <c r="A98">
        <f t="shared" si="27"/>
        <v>71</v>
      </c>
      <c r="B98">
        <f t="shared" si="15"/>
        <v>0</v>
      </c>
      <c r="C98">
        <f t="shared" si="18"/>
        <v>0</v>
      </c>
      <c r="D98">
        <f t="shared" si="19"/>
        <v>92.74434782608695</v>
      </c>
      <c r="E98">
        <f t="shared" si="16"/>
        <v>0</v>
      </c>
      <c r="F98">
        <f t="shared" si="17"/>
        <v>0</v>
      </c>
      <c r="H98">
        <f t="shared" si="20"/>
        <v>0</v>
      </c>
      <c r="I98">
        <f t="shared" si="21"/>
        <v>0</v>
      </c>
      <c r="J98">
        <f t="shared" si="22"/>
        <v>0</v>
      </c>
      <c r="M98">
        <f t="shared" si="23"/>
        <v>0</v>
      </c>
      <c r="N98">
        <f t="shared" si="24"/>
        <v>0</v>
      </c>
      <c r="R98">
        <f t="shared" si="25"/>
        <v>0</v>
      </c>
      <c r="S98">
        <f t="shared" si="26"/>
        <v>0</v>
      </c>
    </row>
    <row r="99" spans="1:19" ht="12.75">
      <c r="A99">
        <f t="shared" si="27"/>
        <v>72</v>
      </c>
      <c r="B99">
        <f t="shared" si="15"/>
        <v>0</v>
      </c>
      <c r="C99">
        <f t="shared" si="18"/>
        <v>0</v>
      </c>
      <c r="D99">
        <f t="shared" si="19"/>
        <v>92.74434782608695</v>
      </c>
      <c r="E99">
        <f t="shared" si="16"/>
        <v>0</v>
      </c>
      <c r="F99">
        <f t="shared" si="17"/>
        <v>0</v>
      </c>
      <c r="H99">
        <f t="shared" si="20"/>
        <v>0</v>
      </c>
      <c r="I99">
        <f t="shared" si="21"/>
        <v>0</v>
      </c>
      <c r="J99">
        <f t="shared" si="22"/>
        <v>0</v>
      </c>
      <c r="M99">
        <f t="shared" si="23"/>
        <v>0</v>
      </c>
      <c r="N99">
        <f t="shared" si="24"/>
        <v>0</v>
      </c>
      <c r="R99">
        <f t="shared" si="25"/>
        <v>0</v>
      </c>
      <c r="S99">
        <f t="shared" si="26"/>
        <v>0</v>
      </c>
    </row>
    <row r="100" spans="1:19" ht="12.75">
      <c r="A100">
        <f t="shared" si="27"/>
        <v>73</v>
      </c>
      <c r="B100">
        <f t="shared" si="15"/>
        <v>0</v>
      </c>
      <c r="C100">
        <f t="shared" si="18"/>
        <v>0</v>
      </c>
      <c r="D100">
        <f t="shared" si="19"/>
        <v>92.74434782608695</v>
      </c>
      <c r="E100">
        <f t="shared" si="16"/>
        <v>0</v>
      </c>
      <c r="F100">
        <f t="shared" si="17"/>
        <v>0</v>
      </c>
      <c r="H100">
        <f t="shared" si="20"/>
        <v>0</v>
      </c>
      <c r="I100">
        <f t="shared" si="21"/>
        <v>0</v>
      </c>
      <c r="J100">
        <f t="shared" si="22"/>
        <v>0</v>
      </c>
      <c r="M100">
        <f t="shared" si="23"/>
        <v>0</v>
      </c>
      <c r="N100">
        <f t="shared" si="24"/>
        <v>0</v>
      </c>
      <c r="R100">
        <f t="shared" si="25"/>
        <v>0</v>
      </c>
      <c r="S100">
        <f t="shared" si="26"/>
        <v>0</v>
      </c>
    </row>
    <row r="101" spans="1:19" ht="12.75">
      <c r="A101">
        <f t="shared" si="27"/>
        <v>74</v>
      </c>
      <c r="B101">
        <f t="shared" si="15"/>
        <v>0</v>
      </c>
      <c r="C101">
        <f t="shared" si="18"/>
        <v>0</v>
      </c>
      <c r="D101">
        <f t="shared" si="19"/>
        <v>92.74434782608695</v>
      </c>
      <c r="E101">
        <f t="shared" si="16"/>
        <v>0</v>
      </c>
      <c r="F101">
        <f t="shared" si="17"/>
        <v>0</v>
      </c>
      <c r="H101">
        <f t="shared" si="20"/>
        <v>0</v>
      </c>
      <c r="I101">
        <f t="shared" si="21"/>
        <v>0</v>
      </c>
      <c r="J101">
        <f t="shared" si="22"/>
        <v>0</v>
      </c>
      <c r="M101">
        <f t="shared" si="23"/>
        <v>0</v>
      </c>
      <c r="N101">
        <f t="shared" si="24"/>
        <v>0</v>
      </c>
      <c r="R101">
        <f t="shared" si="25"/>
        <v>0</v>
      </c>
      <c r="S101">
        <f t="shared" si="26"/>
        <v>0</v>
      </c>
    </row>
    <row r="102" spans="1:19" ht="12.75">
      <c r="A102">
        <f t="shared" si="27"/>
        <v>75</v>
      </c>
      <c r="B102">
        <f t="shared" si="15"/>
        <v>0</v>
      </c>
      <c r="C102">
        <f t="shared" si="18"/>
        <v>0</v>
      </c>
      <c r="D102">
        <f t="shared" si="19"/>
        <v>92.74434782608695</v>
      </c>
      <c r="E102">
        <f t="shared" si="16"/>
        <v>0</v>
      </c>
      <c r="F102">
        <f t="shared" si="17"/>
        <v>0</v>
      </c>
      <c r="H102">
        <f t="shared" si="20"/>
        <v>0</v>
      </c>
      <c r="I102">
        <f t="shared" si="21"/>
        <v>0</v>
      </c>
      <c r="J102">
        <f t="shared" si="22"/>
        <v>0</v>
      </c>
      <c r="M102">
        <f t="shared" si="23"/>
        <v>0</v>
      </c>
      <c r="N102">
        <f t="shared" si="24"/>
        <v>0</v>
      </c>
      <c r="R102">
        <f t="shared" si="25"/>
        <v>0</v>
      </c>
      <c r="S102">
        <f t="shared" si="26"/>
        <v>0</v>
      </c>
    </row>
    <row r="103" spans="1:19" ht="12.75">
      <c r="A103">
        <f t="shared" si="27"/>
        <v>76</v>
      </c>
      <c r="B103">
        <f t="shared" si="15"/>
        <v>0</v>
      </c>
      <c r="C103">
        <f t="shared" si="18"/>
        <v>0</v>
      </c>
      <c r="D103">
        <f t="shared" si="19"/>
        <v>92.74434782608695</v>
      </c>
      <c r="E103">
        <f t="shared" si="16"/>
        <v>0</v>
      </c>
      <c r="F103">
        <f t="shared" si="17"/>
        <v>0</v>
      </c>
      <c r="H103">
        <f t="shared" si="20"/>
        <v>0</v>
      </c>
      <c r="I103">
        <f t="shared" si="21"/>
        <v>0</v>
      </c>
      <c r="J103">
        <f t="shared" si="22"/>
        <v>0</v>
      </c>
      <c r="M103">
        <f t="shared" si="23"/>
        <v>0</v>
      </c>
      <c r="N103">
        <f t="shared" si="24"/>
        <v>0</v>
      </c>
      <c r="R103">
        <f t="shared" si="25"/>
        <v>0</v>
      </c>
      <c r="S103">
        <f t="shared" si="26"/>
        <v>0</v>
      </c>
    </row>
    <row r="104" spans="1:19" ht="12.75">
      <c r="A104">
        <f t="shared" si="27"/>
        <v>77</v>
      </c>
      <c r="B104">
        <f t="shared" si="15"/>
        <v>0</v>
      </c>
      <c r="C104">
        <f t="shared" si="18"/>
        <v>0</v>
      </c>
      <c r="D104">
        <f t="shared" si="19"/>
        <v>92.74434782608695</v>
      </c>
      <c r="E104">
        <f t="shared" si="16"/>
        <v>0</v>
      </c>
      <c r="F104">
        <f t="shared" si="17"/>
        <v>0</v>
      </c>
      <c r="H104">
        <f t="shared" si="20"/>
        <v>0</v>
      </c>
      <c r="I104">
        <f t="shared" si="21"/>
        <v>0</v>
      </c>
      <c r="J104">
        <f t="shared" si="22"/>
        <v>0</v>
      </c>
      <c r="M104">
        <f t="shared" si="23"/>
        <v>0</v>
      </c>
      <c r="N104">
        <f t="shared" si="24"/>
        <v>0</v>
      </c>
      <c r="R104">
        <f t="shared" si="25"/>
        <v>0</v>
      </c>
      <c r="S104">
        <f t="shared" si="26"/>
        <v>0</v>
      </c>
    </row>
    <row r="105" spans="1:19" ht="12.75">
      <c r="A105">
        <f t="shared" si="27"/>
        <v>78</v>
      </c>
      <c r="B105">
        <f t="shared" si="15"/>
        <v>0</v>
      </c>
      <c r="C105">
        <f t="shared" si="18"/>
        <v>0</v>
      </c>
      <c r="D105">
        <f t="shared" si="19"/>
        <v>92.74434782608695</v>
      </c>
      <c r="E105">
        <f t="shared" si="16"/>
        <v>0</v>
      </c>
      <c r="F105">
        <f t="shared" si="17"/>
        <v>0</v>
      </c>
      <c r="H105">
        <f t="shared" si="20"/>
        <v>0</v>
      </c>
      <c r="I105">
        <f t="shared" si="21"/>
        <v>0</v>
      </c>
      <c r="J105">
        <f t="shared" si="22"/>
        <v>0</v>
      </c>
      <c r="M105">
        <f t="shared" si="23"/>
        <v>0</v>
      </c>
      <c r="N105">
        <f t="shared" si="24"/>
        <v>0</v>
      </c>
      <c r="R105">
        <f t="shared" si="25"/>
        <v>0</v>
      </c>
      <c r="S105">
        <f t="shared" si="26"/>
        <v>0</v>
      </c>
    </row>
    <row r="106" spans="1:19" ht="12.75">
      <c r="A106">
        <f t="shared" si="27"/>
        <v>79</v>
      </c>
      <c r="B106">
        <f t="shared" si="15"/>
        <v>0</v>
      </c>
      <c r="C106">
        <f t="shared" si="18"/>
        <v>0</v>
      </c>
      <c r="D106">
        <f t="shared" si="19"/>
        <v>92.74434782608695</v>
      </c>
      <c r="E106">
        <f t="shared" si="16"/>
        <v>0</v>
      </c>
      <c r="F106">
        <f t="shared" si="17"/>
        <v>0</v>
      </c>
      <c r="H106">
        <f t="shared" si="20"/>
        <v>0</v>
      </c>
      <c r="I106">
        <f t="shared" si="21"/>
        <v>0</v>
      </c>
      <c r="J106">
        <f t="shared" si="22"/>
        <v>0</v>
      </c>
      <c r="M106">
        <f t="shared" si="23"/>
        <v>0</v>
      </c>
      <c r="N106">
        <f t="shared" si="24"/>
        <v>0</v>
      </c>
      <c r="R106">
        <f t="shared" si="25"/>
        <v>0</v>
      </c>
      <c r="S106">
        <f t="shared" si="26"/>
        <v>0</v>
      </c>
    </row>
    <row r="107" spans="1:19" ht="12.75">
      <c r="A107">
        <f t="shared" si="27"/>
        <v>80</v>
      </c>
      <c r="B107">
        <f t="shared" si="15"/>
        <v>0</v>
      </c>
      <c r="C107">
        <f t="shared" si="18"/>
        <v>0</v>
      </c>
      <c r="D107">
        <f t="shared" si="19"/>
        <v>92.74434782608695</v>
      </c>
      <c r="E107">
        <f t="shared" si="16"/>
        <v>0</v>
      </c>
      <c r="F107">
        <f t="shared" si="17"/>
        <v>0</v>
      </c>
      <c r="H107">
        <f t="shared" si="20"/>
        <v>0</v>
      </c>
      <c r="I107">
        <f t="shared" si="21"/>
        <v>0</v>
      </c>
      <c r="J107">
        <f t="shared" si="22"/>
        <v>0</v>
      </c>
      <c r="M107">
        <f t="shared" si="23"/>
        <v>0</v>
      </c>
      <c r="N107">
        <f t="shared" si="24"/>
        <v>0</v>
      </c>
      <c r="R107">
        <f t="shared" si="25"/>
        <v>0</v>
      </c>
      <c r="S107">
        <f t="shared" si="26"/>
        <v>0</v>
      </c>
    </row>
    <row r="108" spans="1:19" ht="12.75">
      <c r="A108">
        <f t="shared" si="27"/>
        <v>81</v>
      </c>
      <c r="B108">
        <f t="shared" si="15"/>
        <v>0</v>
      </c>
      <c r="C108">
        <f t="shared" si="18"/>
        <v>0</v>
      </c>
      <c r="D108">
        <f t="shared" si="19"/>
        <v>92.74434782608695</v>
      </c>
      <c r="E108">
        <f t="shared" si="16"/>
        <v>0</v>
      </c>
      <c r="F108">
        <f t="shared" si="17"/>
        <v>0</v>
      </c>
      <c r="H108">
        <f t="shared" si="20"/>
        <v>0</v>
      </c>
      <c r="I108">
        <f t="shared" si="21"/>
        <v>0</v>
      </c>
      <c r="J108">
        <f t="shared" si="22"/>
        <v>0</v>
      </c>
      <c r="M108">
        <f t="shared" si="23"/>
        <v>0</v>
      </c>
      <c r="N108">
        <f t="shared" si="24"/>
        <v>0</v>
      </c>
      <c r="R108">
        <f t="shared" si="25"/>
        <v>0</v>
      </c>
      <c r="S108">
        <f t="shared" si="26"/>
        <v>0</v>
      </c>
    </row>
    <row r="109" spans="1:19" ht="12.75">
      <c r="A109">
        <f t="shared" si="27"/>
        <v>82</v>
      </c>
      <c r="B109">
        <f t="shared" si="15"/>
        <v>0</v>
      </c>
      <c r="C109">
        <f t="shared" si="18"/>
        <v>0</v>
      </c>
      <c r="D109">
        <f t="shared" si="19"/>
        <v>92.74434782608695</v>
      </c>
      <c r="E109">
        <f t="shared" si="16"/>
        <v>0</v>
      </c>
      <c r="F109">
        <f t="shared" si="17"/>
        <v>0</v>
      </c>
      <c r="H109">
        <f t="shared" si="20"/>
        <v>0</v>
      </c>
      <c r="I109">
        <f t="shared" si="21"/>
        <v>0</v>
      </c>
      <c r="J109">
        <f t="shared" si="22"/>
        <v>0</v>
      </c>
      <c r="M109">
        <f t="shared" si="23"/>
        <v>0</v>
      </c>
      <c r="N109">
        <f t="shared" si="24"/>
        <v>0</v>
      </c>
      <c r="R109">
        <f t="shared" si="25"/>
        <v>0</v>
      </c>
      <c r="S109">
        <f t="shared" si="26"/>
        <v>0</v>
      </c>
    </row>
    <row r="110" spans="1:19" ht="12.75">
      <c r="A110">
        <f t="shared" si="27"/>
        <v>83</v>
      </c>
      <c r="B110">
        <f t="shared" si="15"/>
        <v>0</v>
      </c>
      <c r="C110">
        <f t="shared" si="18"/>
        <v>0</v>
      </c>
      <c r="D110">
        <f t="shared" si="19"/>
        <v>92.74434782608695</v>
      </c>
      <c r="E110">
        <f t="shared" si="16"/>
        <v>0</v>
      </c>
      <c r="F110">
        <f t="shared" si="17"/>
        <v>0</v>
      </c>
      <c r="H110">
        <f t="shared" si="20"/>
        <v>0</v>
      </c>
      <c r="I110">
        <f t="shared" si="21"/>
        <v>0</v>
      </c>
      <c r="J110">
        <f t="shared" si="22"/>
        <v>0</v>
      </c>
      <c r="M110">
        <f t="shared" si="23"/>
        <v>0</v>
      </c>
      <c r="N110">
        <f t="shared" si="24"/>
        <v>0</v>
      </c>
      <c r="R110">
        <f t="shared" si="25"/>
        <v>0</v>
      </c>
      <c r="S110">
        <f t="shared" si="26"/>
        <v>0</v>
      </c>
    </row>
    <row r="111" spans="1:19" ht="12.75">
      <c r="A111">
        <f t="shared" si="27"/>
        <v>84</v>
      </c>
      <c r="B111">
        <f t="shared" si="15"/>
        <v>0</v>
      </c>
      <c r="C111">
        <f t="shared" si="18"/>
        <v>0</v>
      </c>
      <c r="D111">
        <f t="shared" si="19"/>
        <v>92.74434782608695</v>
      </c>
      <c r="E111">
        <f t="shared" si="16"/>
        <v>0</v>
      </c>
      <c r="F111">
        <f t="shared" si="17"/>
        <v>0</v>
      </c>
      <c r="H111">
        <f t="shared" si="20"/>
        <v>0</v>
      </c>
      <c r="I111">
        <f t="shared" si="21"/>
        <v>0</v>
      </c>
      <c r="J111">
        <f t="shared" si="22"/>
        <v>0</v>
      </c>
      <c r="M111">
        <f t="shared" si="23"/>
        <v>0</v>
      </c>
      <c r="N111">
        <f t="shared" si="24"/>
        <v>0</v>
      </c>
      <c r="R111">
        <f t="shared" si="25"/>
        <v>0</v>
      </c>
      <c r="S111">
        <f t="shared" si="26"/>
        <v>0</v>
      </c>
    </row>
    <row r="112" spans="1:19" ht="12.75">
      <c r="A112">
        <f>+A111+1</f>
        <v>85</v>
      </c>
      <c r="B112">
        <f t="shared" si="15"/>
        <v>0</v>
      </c>
      <c r="C112">
        <f t="shared" si="18"/>
        <v>0</v>
      </c>
      <c r="D112">
        <f t="shared" si="19"/>
        <v>92.74434782608695</v>
      </c>
      <c r="E112">
        <f t="shared" si="16"/>
        <v>0</v>
      </c>
      <c r="F112">
        <f t="shared" si="17"/>
        <v>0</v>
      </c>
      <c r="H112">
        <f t="shared" si="20"/>
        <v>0</v>
      </c>
      <c r="I112">
        <f t="shared" si="21"/>
        <v>0</v>
      </c>
      <c r="J112">
        <f t="shared" si="22"/>
        <v>0</v>
      </c>
      <c r="M112">
        <f t="shared" si="23"/>
        <v>0</v>
      </c>
      <c r="N112">
        <f t="shared" si="24"/>
        <v>0</v>
      </c>
      <c r="R112">
        <f t="shared" si="25"/>
        <v>0</v>
      </c>
      <c r="S112">
        <f t="shared" si="26"/>
        <v>0</v>
      </c>
    </row>
    <row r="113" spans="1:19" ht="12.75">
      <c r="A113">
        <f aca="true" t="shared" si="28" ref="A113:A118">+A112+1</f>
        <v>86</v>
      </c>
      <c r="B113">
        <f t="shared" si="15"/>
        <v>0</v>
      </c>
      <c r="C113">
        <f t="shared" si="18"/>
        <v>0</v>
      </c>
      <c r="D113">
        <f t="shared" si="19"/>
        <v>92.74434782608695</v>
      </c>
      <c r="E113">
        <f t="shared" si="16"/>
        <v>0</v>
      </c>
      <c r="F113">
        <f t="shared" si="17"/>
        <v>0</v>
      </c>
      <c r="H113">
        <f t="shared" si="20"/>
        <v>0</v>
      </c>
      <c r="I113">
        <f t="shared" si="21"/>
        <v>0</v>
      </c>
      <c r="J113">
        <f t="shared" si="22"/>
        <v>0</v>
      </c>
      <c r="M113">
        <f t="shared" si="23"/>
        <v>0</v>
      </c>
      <c r="N113">
        <f t="shared" si="24"/>
        <v>0</v>
      </c>
      <c r="R113">
        <f t="shared" si="25"/>
        <v>0</v>
      </c>
      <c r="S113">
        <f t="shared" si="26"/>
        <v>0</v>
      </c>
    </row>
    <row r="114" spans="1:19" ht="12.75">
      <c r="A114">
        <f t="shared" si="28"/>
        <v>87</v>
      </c>
      <c r="B114">
        <f t="shared" si="15"/>
        <v>0</v>
      </c>
      <c r="C114">
        <f t="shared" si="18"/>
        <v>0</v>
      </c>
      <c r="D114">
        <f t="shared" si="19"/>
        <v>92.74434782608695</v>
      </c>
      <c r="E114">
        <f t="shared" si="16"/>
        <v>0</v>
      </c>
      <c r="F114">
        <f t="shared" si="17"/>
        <v>0</v>
      </c>
      <c r="H114">
        <f t="shared" si="20"/>
        <v>0</v>
      </c>
      <c r="I114">
        <f t="shared" si="21"/>
        <v>0</v>
      </c>
      <c r="J114">
        <f t="shared" si="22"/>
        <v>0</v>
      </c>
      <c r="M114">
        <f t="shared" si="23"/>
        <v>0</v>
      </c>
      <c r="N114">
        <f t="shared" si="24"/>
        <v>0</v>
      </c>
      <c r="R114">
        <f t="shared" si="25"/>
        <v>0</v>
      </c>
      <c r="S114">
        <f t="shared" si="26"/>
        <v>0</v>
      </c>
    </row>
    <row r="115" spans="1:19" ht="12.75">
      <c r="A115">
        <f t="shared" si="28"/>
        <v>88</v>
      </c>
      <c r="B115">
        <f t="shared" si="15"/>
        <v>0</v>
      </c>
      <c r="C115">
        <f t="shared" si="18"/>
        <v>0</v>
      </c>
      <c r="D115">
        <f t="shared" si="19"/>
        <v>92.74434782608695</v>
      </c>
      <c r="E115">
        <f t="shared" si="16"/>
        <v>0</v>
      </c>
      <c r="F115">
        <f t="shared" si="17"/>
        <v>0</v>
      </c>
      <c r="H115">
        <f t="shared" si="20"/>
        <v>0</v>
      </c>
      <c r="I115">
        <f t="shared" si="21"/>
        <v>0</v>
      </c>
      <c r="J115">
        <f t="shared" si="22"/>
        <v>0</v>
      </c>
      <c r="M115">
        <f t="shared" si="23"/>
        <v>0</v>
      </c>
      <c r="N115">
        <f t="shared" si="24"/>
        <v>0</v>
      </c>
      <c r="R115">
        <f t="shared" si="25"/>
        <v>0</v>
      </c>
      <c r="S115">
        <f t="shared" si="26"/>
        <v>0</v>
      </c>
    </row>
    <row r="116" spans="1:19" ht="12.75">
      <c r="A116">
        <f t="shared" si="28"/>
        <v>89</v>
      </c>
      <c r="B116">
        <f t="shared" si="15"/>
        <v>0</v>
      </c>
      <c r="C116">
        <f t="shared" si="18"/>
        <v>0</v>
      </c>
      <c r="D116">
        <f t="shared" si="19"/>
        <v>92.74434782608695</v>
      </c>
      <c r="E116">
        <f t="shared" si="16"/>
        <v>0</v>
      </c>
      <c r="F116">
        <f t="shared" si="17"/>
        <v>0</v>
      </c>
      <c r="H116">
        <f t="shared" si="20"/>
        <v>0</v>
      </c>
      <c r="I116">
        <f t="shared" si="21"/>
        <v>0</v>
      </c>
      <c r="J116">
        <f t="shared" si="22"/>
        <v>0</v>
      </c>
      <c r="M116">
        <f t="shared" si="23"/>
        <v>0</v>
      </c>
      <c r="N116">
        <f t="shared" si="24"/>
        <v>0</v>
      </c>
      <c r="R116">
        <f t="shared" si="25"/>
        <v>0</v>
      </c>
      <c r="S116">
        <f t="shared" si="26"/>
        <v>0</v>
      </c>
    </row>
    <row r="117" spans="1:19" ht="12.75">
      <c r="A117">
        <f t="shared" si="28"/>
        <v>90</v>
      </c>
      <c r="B117">
        <f t="shared" si="15"/>
        <v>0</v>
      </c>
      <c r="C117">
        <f t="shared" si="18"/>
        <v>0</v>
      </c>
      <c r="D117">
        <f t="shared" si="19"/>
        <v>92.74434782608695</v>
      </c>
      <c r="E117">
        <f t="shared" si="16"/>
        <v>0</v>
      </c>
      <c r="F117">
        <f t="shared" si="17"/>
        <v>0</v>
      </c>
      <c r="H117">
        <f t="shared" si="20"/>
        <v>0</v>
      </c>
      <c r="I117">
        <f t="shared" si="21"/>
        <v>0</v>
      </c>
      <c r="J117">
        <f t="shared" si="22"/>
        <v>0</v>
      </c>
      <c r="M117">
        <f t="shared" si="23"/>
        <v>0</v>
      </c>
      <c r="N117">
        <f t="shared" si="24"/>
        <v>0</v>
      </c>
      <c r="R117">
        <f t="shared" si="25"/>
        <v>0</v>
      </c>
      <c r="S117">
        <f t="shared" si="26"/>
        <v>0</v>
      </c>
    </row>
    <row r="118" spans="1:19" ht="12.75">
      <c r="A118">
        <f t="shared" si="28"/>
        <v>91</v>
      </c>
      <c r="B118">
        <f t="shared" si="15"/>
        <v>0</v>
      </c>
      <c r="C118">
        <f t="shared" si="18"/>
        <v>0</v>
      </c>
      <c r="D118">
        <f t="shared" si="19"/>
        <v>92.74434782608695</v>
      </c>
      <c r="E118">
        <f t="shared" si="16"/>
        <v>0</v>
      </c>
      <c r="F118">
        <f t="shared" si="17"/>
        <v>0</v>
      </c>
      <c r="H118">
        <f t="shared" si="20"/>
        <v>0</v>
      </c>
      <c r="I118">
        <f t="shared" si="21"/>
        <v>0</v>
      </c>
      <c r="J118">
        <f t="shared" si="22"/>
        <v>0</v>
      </c>
      <c r="M118">
        <f t="shared" si="23"/>
        <v>0</v>
      </c>
      <c r="N118">
        <f t="shared" si="24"/>
        <v>0</v>
      </c>
      <c r="R118">
        <f t="shared" si="25"/>
        <v>0</v>
      </c>
      <c r="S118">
        <f t="shared" si="26"/>
        <v>0</v>
      </c>
    </row>
    <row r="119" spans="1:19" ht="12.75">
      <c r="A119">
        <f>+A118+1</f>
        <v>92</v>
      </c>
      <c r="B119">
        <f t="shared" si="15"/>
        <v>0</v>
      </c>
      <c r="C119">
        <f t="shared" si="18"/>
        <v>0</v>
      </c>
      <c r="D119">
        <f t="shared" si="19"/>
        <v>92.74434782608695</v>
      </c>
      <c r="E119">
        <f t="shared" si="16"/>
        <v>0</v>
      </c>
      <c r="F119">
        <f t="shared" si="17"/>
        <v>0</v>
      </c>
      <c r="H119">
        <f t="shared" si="20"/>
        <v>0</v>
      </c>
      <c r="I119">
        <f t="shared" si="21"/>
        <v>0</v>
      </c>
      <c r="J119">
        <f t="shared" si="22"/>
        <v>0</v>
      </c>
      <c r="M119">
        <f t="shared" si="23"/>
        <v>0</v>
      </c>
      <c r="N119">
        <f t="shared" si="24"/>
        <v>0</v>
      </c>
      <c r="R119">
        <f t="shared" si="25"/>
        <v>0</v>
      </c>
      <c r="S119">
        <f t="shared" si="26"/>
        <v>0</v>
      </c>
    </row>
    <row r="120" spans="1:19" ht="12.75">
      <c r="A120">
        <f aca="true" t="shared" si="29" ref="A120:A126">+A119+1</f>
        <v>93</v>
      </c>
      <c r="B120">
        <f t="shared" si="15"/>
        <v>0</v>
      </c>
      <c r="C120">
        <f t="shared" si="18"/>
        <v>0</v>
      </c>
      <c r="D120">
        <f t="shared" si="19"/>
        <v>92.74434782608695</v>
      </c>
      <c r="E120">
        <f t="shared" si="16"/>
        <v>0</v>
      </c>
      <c r="F120">
        <f t="shared" si="17"/>
        <v>0</v>
      </c>
      <c r="H120">
        <f t="shared" si="20"/>
        <v>0</v>
      </c>
      <c r="I120">
        <f t="shared" si="21"/>
        <v>0</v>
      </c>
      <c r="J120">
        <f t="shared" si="22"/>
        <v>0</v>
      </c>
      <c r="M120">
        <f t="shared" si="23"/>
        <v>0</v>
      </c>
      <c r="N120">
        <f t="shared" si="24"/>
        <v>0</v>
      </c>
      <c r="R120">
        <f t="shared" si="25"/>
        <v>0</v>
      </c>
      <c r="S120">
        <f t="shared" si="26"/>
        <v>0</v>
      </c>
    </row>
    <row r="121" spans="1:19" ht="12.75">
      <c r="A121">
        <f t="shared" si="29"/>
        <v>94</v>
      </c>
      <c r="B121">
        <f t="shared" si="15"/>
        <v>0</v>
      </c>
      <c r="C121">
        <f t="shared" si="18"/>
        <v>0</v>
      </c>
      <c r="D121">
        <f t="shared" si="19"/>
        <v>92.74434782608695</v>
      </c>
      <c r="E121">
        <f t="shared" si="16"/>
        <v>0</v>
      </c>
      <c r="F121">
        <f t="shared" si="17"/>
        <v>0</v>
      </c>
      <c r="H121">
        <f t="shared" si="20"/>
        <v>0</v>
      </c>
      <c r="I121">
        <f t="shared" si="21"/>
        <v>0</v>
      </c>
      <c r="J121">
        <f t="shared" si="22"/>
        <v>0</v>
      </c>
      <c r="M121">
        <f t="shared" si="23"/>
        <v>0</v>
      </c>
      <c r="N121">
        <f t="shared" si="24"/>
        <v>0</v>
      </c>
      <c r="R121">
        <f t="shared" si="25"/>
        <v>0</v>
      </c>
      <c r="S121">
        <f t="shared" si="26"/>
        <v>0</v>
      </c>
    </row>
    <row r="122" spans="1:19" ht="12.75">
      <c r="A122">
        <f t="shared" si="29"/>
        <v>95</v>
      </c>
      <c r="B122">
        <f t="shared" si="15"/>
        <v>0</v>
      </c>
      <c r="C122">
        <f t="shared" si="18"/>
        <v>0</v>
      </c>
      <c r="D122">
        <f t="shared" si="19"/>
        <v>92.74434782608695</v>
      </c>
      <c r="E122">
        <f t="shared" si="16"/>
        <v>0</v>
      </c>
      <c r="F122">
        <f t="shared" si="17"/>
        <v>0</v>
      </c>
      <c r="H122">
        <f t="shared" si="20"/>
        <v>0</v>
      </c>
      <c r="I122">
        <f t="shared" si="21"/>
        <v>0</v>
      </c>
      <c r="J122">
        <f t="shared" si="22"/>
        <v>0</v>
      </c>
      <c r="M122">
        <f t="shared" si="23"/>
        <v>0</v>
      </c>
      <c r="N122">
        <f t="shared" si="24"/>
        <v>0</v>
      </c>
      <c r="R122">
        <f t="shared" si="25"/>
        <v>0</v>
      </c>
      <c r="S122">
        <f t="shared" si="26"/>
        <v>0</v>
      </c>
    </row>
    <row r="123" spans="1:19" ht="12.75">
      <c r="A123">
        <f t="shared" si="29"/>
        <v>96</v>
      </c>
      <c r="B123">
        <f t="shared" si="15"/>
        <v>0</v>
      </c>
      <c r="C123">
        <f t="shared" si="18"/>
        <v>0</v>
      </c>
      <c r="D123">
        <f t="shared" si="19"/>
        <v>92.74434782608695</v>
      </c>
      <c r="E123">
        <f t="shared" si="16"/>
        <v>0</v>
      </c>
      <c r="F123">
        <f t="shared" si="17"/>
        <v>0</v>
      </c>
      <c r="H123">
        <f t="shared" si="20"/>
        <v>0</v>
      </c>
      <c r="I123">
        <f t="shared" si="21"/>
        <v>0</v>
      </c>
      <c r="J123">
        <f t="shared" si="22"/>
        <v>0</v>
      </c>
      <c r="M123">
        <f t="shared" si="23"/>
        <v>0</v>
      </c>
      <c r="N123">
        <f t="shared" si="24"/>
        <v>0</v>
      </c>
      <c r="R123">
        <f t="shared" si="25"/>
        <v>0</v>
      </c>
      <c r="S123">
        <f t="shared" si="26"/>
        <v>0</v>
      </c>
    </row>
    <row r="124" spans="1:19" ht="12.75">
      <c r="A124">
        <f t="shared" si="29"/>
        <v>97</v>
      </c>
      <c r="B124">
        <f t="shared" si="15"/>
        <v>0</v>
      </c>
      <c r="C124">
        <f t="shared" si="18"/>
        <v>0</v>
      </c>
      <c r="D124">
        <f t="shared" si="19"/>
        <v>92.74434782608695</v>
      </c>
      <c r="E124">
        <f t="shared" si="16"/>
        <v>0</v>
      </c>
      <c r="F124">
        <f t="shared" si="17"/>
        <v>0</v>
      </c>
      <c r="H124">
        <f t="shared" si="20"/>
        <v>0</v>
      </c>
      <c r="I124">
        <f t="shared" si="21"/>
        <v>0</v>
      </c>
      <c r="J124">
        <f t="shared" si="22"/>
        <v>0</v>
      </c>
      <c r="M124">
        <f t="shared" si="23"/>
        <v>0</v>
      </c>
      <c r="N124">
        <f t="shared" si="24"/>
        <v>0</v>
      </c>
      <c r="R124">
        <f t="shared" si="25"/>
        <v>0</v>
      </c>
      <c r="S124">
        <f t="shared" si="26"/>
        <v>0</v>
      </c>
    </row>
    <row r="125" spans="1:19" ht="12.75">
      <c r="A125">
        <f t="shared" si="29"/>
        <v>98</v>
      </c>
      <c r="B125">
        <f t="shared" si="15"/>
        <v>0</v>
      </c>
      <c r="C125">
        <f t="shared" si="18"/>
        <v>0</v>
      </c>
      <c r="D125">
        <f t="shared" si="19"/>
        <v>92.74434782608695</v>
      </c>
      <c r="E125">
        <f t="shared" si="16"/>
        <v>0</v>
      </c>
      <c r="F125">
        <f t="shared" si="17"/>
        <v>0</v>
      </c>
      <c r="H125">
        <f t="shared" si="20"/>
        <v>0</v>
      </c>
      <c r="I125">
        <f t="shared" si="21"/>
        <v>0</v>
      </c>
      <c r="J125">
        <f t="shared" si="22"/>
        <v>0</v>
      </c>
      <c r="M125">
        <f t="shared" si="23"/>
        <v>0</v>
      </c>
      <c r="N125">
        <f t="shared" si="24"/>
        <v>0</v>
      </c>
      <c r="R125">
        <f t="shared" si="25"/>
        <v>0</v>
      </c>
      <c r="S125">
        <f t="shared" si="26"/>
        <v>0</v>
      </c>
    </row>
    <row r="126" spans="1:19" ht="12.75">
      <c r="A126">
        <f t="shared" si="29"/>
        <v>99</v>
      </c>
      <c r="B126">
        <f t="shared" si="15"/>
        <v>0</v>
      </c>
      <c r="C126">
        <f t="shared" si="18"/>
        <v>0</v>
      </c>
      <c r="D126">
        <f t="shared" si="19"/>
        <v>92.74434782608695</v>
      </c>
      <c r="E126">
        <f t="shared" si="16"/>
        <v>0</v>
      </c>
      <c r="F126">
        <f t="shared" si="17"/>
        <v>0</v>
      </c>
      <c r="H126">
        <f t="shared" si="20"/>
        <v>0</v>
      </c>
      <c r="I126">
        <f t="shared" si="21"/>
        <v>0</v>
      </c>
      <c r="J126">
        <f t="shared" si="22"/>
        <v>0</v>
      </c>
      <c r="M126">
        <f t="shared" si="23"/>
        <v>0</v>
      </c>
      <c r="N126">
        <f t="shared" si="24"/>
        <v>0</v>
      </c>
      <c r="R126">
        <f t="shared" si="25"/>
        <v>0</v>
      </c>
      <c r="S126">
        <f t="shared" si="26"/>
        <v>0</v>
      </c>
    </row>
    <row r="127" spans="1:19" ht="12.75">
      <c r="A127">
        <f>+A126+1</f>
        <v>100</v>
      </c>
      <c r="B127">
        <f t="shared" si="15"/>
        <v>0</v>
      </c>
      <c r="C127">
        <f t="shared" si="18"/>
        <v>0</v>
      </c>
      <c r="D127">
        <f t="shared" si="19"/>
        <v>92.74434782608695</v>
      </c>
      <c r="E127">
        <f t="shared" si="16"/>
        <v>0</v>
      </c>
      <c r="F127">
        <f t="shared" si="17"/>
        <v>0</v>
      </c>
      <c r="H127">
        <f t="shared" si="20"/>
        <v>0</v>
      </c>
      <c r="I127">
        <f t="shared" si="21"/>
        <v>0</v>
      </c>
      <c r="J127">
        <f t="shared" si="22"/>
        <v>0</v>
      </c>
      <c r="M127">
        <f t="shared" si="23"/>
        <v>0</v>
      </c>
      <c r="N127">
        <f t="shared" si="24"/>
        <v>0</v>
      </c>
      <c r="R127">
        <f t="shared" si="25"/>
        <v>0</v>
      </c>
      <c r="S127">
        <f t="shared" si="26"/>
        <v>0</v>
      </c>
    </row>
    <row r="128" spans="1:19" ht="12.75">
      <c r="A128">
        <f aca="true" t="shared" si="30" ref="A128:A191">+A127+1</f>
        <v>101</v>
      </c>
      <c r="B128">
        <f t="shared" si="15"/>
        <v>0</v>
      </c>
      <c r="C128">
        <f t="shared" si="18"/>
        <v>0</v>
      </c>
      <c r="D128">
        <f t="shared" si="19"/>
        <v>92.74434782608695</v>
      </c>
      <c r="E128">
        <f t="shared" si="16"/>
        <v>0</v>
      </c>
      <c r="F128">
        <f t="shared" si="17"/>
        <v>0</v>
      </c>
      <c r="H128">
        <f t="shared" si="20"/>
        <v>0</v>
      </c>
      <c r="I128">
        <f t="shared" si="21"/>
        <v>0</v>
      </c>
      <c r="J128">
        <f t="shared" si="22"/>
        <v>0</v>
      </c>
      <c r="M128">
        <f t="shared" si="23"/>
        <v>0</v>
      </c>
      <c r="N128">
        <f t="shared" si="24"/>
        <v>0</v>
      </c>
      <c r="R128">
        <f t="shared" si="25"/>
        <v>0</v>
      </c>
      <c r="S128">
        <f t="shared" si="26"/>
        <v>0</v>
      </c>
    </row>
    <row r="129" spans="1:19" ht="12.75">
      <c r="A129">
        <f t="shared" si="30"/>
        <v>102</v>
      </c>
      <c r="B129">
        <f t="shared" si="15"/>
        <v>0</v>
      </c>
      <c r="C129">
        <f t="shared" si="18"/>
        <v>0</v>
      </c>
      <c r="D129">
        <f t="shared" si="19"/>
        <v>92.74434782608695</v>
      </c>
      <c r="E129">
        <f t="shared" si="16"/>
        <v>0</v>
      </c>
      <c r="F129">
        <f t="shared" si="17"/>
        <v>0</v>
      </c>
      <c r="H129">
        <f t="shared" si="20"/>
        <v>0</v>
      </c>
      <c r="I129">
        <f t="shared" si="21"/>
        <v>0</v>
      </c>
      <c r="J129">
        <f t="shared" si="22"/>
        <v>0</v>
      </c>
      <c r="M129">
        <f t="shared" si="23"/>
        <v>0</v>
      </c>
      <c r="N129">
        <f t="shared" si="24"/>
        <v>0</v>
      </c>
      <c r="R129">
        <f t="shared" si="25"/>
        <v>0</v>
      </c>
      <c r="S129">
        <f t="shared" si="26"/>
        <v>0</v>
      </c>
    </row>
    <row r="130" spans="1:19" ht="12.75">
      <c r="A130">
        <f t="shared" si="30"/>
        <v>103</v>
      </c>
      <c r="B130">
        <f t="shared" si="15"/>
        <v>0</v>
      </c>
      <c r="C130">
        <f t="shared" si="18"/>
        <v>0</v>
      </c>
      <c r="D130">
        <f t="shared" si="19"/>
        <v>92.74434782608695</v>
      </c>
      <c r="E130">
        <f t="shared" si="16"/>
        <v>0</v>
      </c>
      <c r="F130">
        <f t="shared" si="17"/>
        <v>0</v>
      </c>
      <c r="H130">
        <f t="shared" si="20"/>
        <v>0</v>
      </c>
      <c r="I130">
        <f t="shared" si="21"/>
        <v>0</v>
      </c>
      <c r="J130">
        <f t="shared" si="22"/>
        <v>0</v>
      </c>
      <c r="M130">
        <f t="shared" si="23"/>
        <v>0</v>
      </c>
      <c r="N130">
        <f t="shared" si="24"/>
        <v>0</v>
      </c>
      <c r="R130">
        <f t="shared" si="25"/>
        <v>0</v>
      </c>
      <c r="S130">
        <f t="shared" si="26"/>
        <v>0</v>
      </c>
    </row>
    <row r="131" spans="1:19" ht="12.75">
      <c r="A131">
        <f t="shared" si="30"/>
        <v>104</v>
      </c>
      <c r="B131">
        <f t="shared" si="15"/>
        <v>0</v>
      </c>
      <c r="C131">
        <f t="shared" si="18"/>
        <v>0</v>
      </c>
      <c r="D131">
        <f t="shared" si="19"/>
        <v>92.74434782608695</v>
      </c>
      <c r="E131">
        <f t="shared" si="16"/>
        <v>0</v>
      </c>
      <c r="F131">
        <f t="shared" si="17"/>
        <v>0</v>
      </c>
      <c r="H131">
        <f t="shared" si="20"/>
        <v>0</v>
      </c>
      <c r="I131">
        <f t="shared" si="21"/>
        <v>0</v>
      </c>
      <c r="J131">
        <f t="shared" si="22"/>
        <v>0</v>
      </c>
      <c r="M131">
        <f t="shared" si="23"/>
        <v>0</v>
      </c>
      <c r="N131">
        <f t="shared" si="24"/>
        <v>0</v>
      </c>
      <c r="R131">
        <f t="shared" si="25"/>
        <v>0</v>
      </c>
      <c r="S131">
        <f t="shared" si="26"/>
        <v>0</v>
      </c>
    </row>
    <row r="132" spans="1:19" ht="12.75">
      <c r="A132">
        <f t="shared" si="30"/>
        <v>105</v>
      </c>
      <c r="B132">
        <f t="shared" si="15"/>
        <v>0</v>
      </c>
      <c r="C132">
        <f t="shared" si="18"/>
        <v>0</v>
      </c>
      <c r="D132">
        <f t="shared" si="19"/>
        <v>92.74434782608695</v>
      </c>
      <c r="E132">
        <f t="shared" si="16"/>
        <v>0</v>
      </c>
      <c r="F132">
        <f t="shared" si="17"/>
        <v>0</v>
      </c>
      <c r="H132">
        <f t="shared" si="20"/>
        <v>0</v>
      </c>
      <c r="I132">
        <f t="shared" si="21"/>
        <v>0</v>
      </c>
      <c r="J132">
        <f t="shared" si="22"/>
        <v>0</v>
      </c>
      <c r="M132">
        <f t="shared" si="23"/>
        <v>0</v>
      </c>
      <c r="N132">
        <f t="shared" si="24"/>
        <v>0</v>
      </c>
      <c r="R132">
        <f t="shared" si="25"/>
        <v>0</v>
      </c>
      <c r="S132">
        <f t="shared" si="26"/>
        <v>0</v>
      </c>
    </row>
    <row r="133" spans="1:19" ht="12.75">
      <c r="A133">
        <f t="shared" si="30"/>
        <v>106</v>
      </c>
      <c r="B133">
        <f t="shared" si="15"/>
        <v>0</v>
      </c>
      <c r="C133">
        <f t="shared" si="18"/>
        <v>0</v>
      </c>
      <c r="D133">
        <f t="shared" si="19"/>
        <v>92.74434782608695</v>
      </c>
      <c r="E133">
        <f t="shared" si="16"/>
        <v>0</v>
      </c>
      <c r="F133">
        <f t="shared" si="17"/>
        <v>0</v>
      </c>
      <c r="H133">
        <f t="shared" si="20"/>
        <v>0</v>
      </c>
      <c r="I133">
        <f t="shared" si="21"/>
        <v>0</v>
      </c>
      <c r="J133">
        <f t="shared" si="22"/>
        <v>0</v>
      </c>
      <c r="M133">
        <f t="shared" si="23"/>
        <v>0</v>
      </c>
      <c r="N133">
        <f t="shared" si="24"/>
        <v>0</v>
      </c>
      <c r="R133">
        <f t="shared" si="25"/>
        <v>0</v>
      </c>
      <c r="S133">
        <f t="shared" si="26"/>
        <v>0</v>
      </c>
    </row>
    <row r="134" spans="1:19" ht="12.75">
      <c r="A134">
        <f t="shared" si="30"/>
        <v>107</v>
      </c>
      <c r="B134">
        <f t="shared" si="15"/>
        <v>0</v>
      </c>
      <c r="C134">
        <f t="shared" si="18"/>
        <v>0</v>
      </c>
      <c r="D134">
        <f t="shared" si="19"/>
        <v>92.74434782608695</v>
      </c>
      <c r="E134">
        <f t="shared" si="16"/>
        <v>0</v>
      </c>
      <c r="F134">
        <f t="shared" si="17"/>
        <v>0</v>
      </c>
      <c r="H134">
        <f t="shared" si="20"/>
        <v>0</v>
      </c>
      <c r="I134">
        <f t="shared" si="21"/>
        <v>0</v>
      </c>
      <c r="J134">
        <f t="shared" si="22"/>
        <v>0</v>
      </c>
      <c r="M134">
        <f t="shared" si="23"/>
        <v>0</v>
      </c>
      <c r="N134">
        <f t="shared" si="24"/>
        <v>0</v>
      </c>
      <c r="R134">
        <f t="shared" si="25"/>
        <v>0</v>
      </c>
      <c r="S134">
        <f t="shared" si="26"/>
        <v>0</v>
      </c>
    </row>
    <row r="135" spans="1:19" ht="12.75">
      <c r="A135">
        <f t="shared" si="30"/>
        <v>108</v>
      </c>
      <c r="B135">
        <f t="shared" si="15"/>
        <v>0</v>
      </c>
      <c r="C135">
        <f t="shared" si="18"/>
        <v>0</v>
      </c>
      <c r="D135">
        <f t="shared" si="19"/>
        <v>92.74434782608695</v>
      </c>
      <c r="E135">
        <f t="shared" si="16"/>
        <v>0</v>
      </c>
      <c r="F135">
        <f t="shared" si="17"/>
        <v>0</v>
      </c>
      <c r="H135">
        <f t="shared" si="20"/>
        <v>0</v>
      </c>
      <c r="I135">
        <f t="shared" si="21"/>
        <v>0</v>
      </c>
      <c r="J135">
        <f t="shared" si="22"/>
        <v>0</v>
      </c>
      <c r="M135">
        <f t="shared" si="23"/>
        <v>0</v>
      </c>
      <c r="N135">
        <f t="shared" si="24"/>
        <v>0</v>
      </c>
      <c r="R135">
        <f t="shared" si="25"/>
        <v>0</v>
      </c>
      <c r="S135">
        <f t="shared" si="26"/>
        <v>0</v>
      </c>
    </row>
    <row r="136" spans="1:19" ht="12.75">
      <c r="A136">
        <f t="shared" si="30"/>
        <v>109</v>
      </c>
      <c r="B136">
        <f t="shared" si="15"/>
        <v>0</v>
      </c>
      <c r="C136">
        <f t="shared" si="18"/>
        <v>0</v>
      </c>
      <c r="D136">
        <f t="shared" si="19"/>
        <v>92.74434782608695</v>
      </c>
      <c r="E136">
        <f t="shared" si="16"/>
        <v>0</v>
      </c>
      <c r="F136">
        <f t="shared" si="17"/>
        <v>0</v>
      </c>
      <c r="H136">
        <f t="shared" si="20"/>
        <v>0</v>
      </c>
      <c r="I136">
        <f t="shared" si="21"/>
        <v>0</v>
      </c>
      <c r="J136">
        <f t="shared" si="22"/>
        <v>0</v>
      </c>
      <c r="M136">
        <f t="shared" si="23"/>
        <v>0</v>
      </c>
      <c r="N136">
        <f t="shared" si="24"/>
        <v>0</v>
      </c>
      <c r="R136">
        <f t="shared" si="25"/>
        <v>0</v>
      </c>
      <c r="S136">
        <f t="shared" si="26"/>
        <v>0</v>
      </c>
    </row>
    <row r="137" spans="1:19" ht="12.75">
      <c r="A137">
        <f t="shared" si="30"/>
        <v>110</v>
      </c>
      <c r="B137">
        <f t="shared" si="15"/>
        <v>0</v>
      </c>
      <c r="C137">
        <f t="shared" si="18"/>
        <v>0</v>
      </c>
      <c r="D137">
        <f t="shared" si="19"/>
        <v>92.74434782608695</v>
      </c>
      <c r="E137">
        <f t="shared" si="16"/>
        <v>0</v>
      </c>
      <c r="F137">
        <f t="shared" si="17"/>
        <v>0</v>
      </c>
      <c r="H137">
        <f t="shared" si="20"/>
        <v>0</v>
      </c>
      <c r="I137">
        <f t="shared" si="21"/>
        <v>0</v>
      </c>
      <c r="J137">
        <f t="shared" si="22"/>
        <v>0</v>
      </c>
      <c r="M137">
        <f t="shared" si="23"/>
        <v>0</v>
      </c>
      <c r="N137">
        <f t="shared" si="24"/>
        <v>0</v>
      </c>
      <c r="R137">
        <f t="shared" si="25"/>
        <v>0</v>
      </c>
      <c r="S137">
        <f t="shared" si="26"/>
        <v>0</v>
      </c>
    </row>
    <row r="138" spans="1:19" ht="12.75">
      <c r="A138">
        <f t="shared" si="30"/>
        <v>111</v>
      </c>
      <c r="B138">
        <f t="shared" si="15"/>
        <v>0</v>
      </c>
      <c r="C138">
        <f t="shared" si="18"/>
        <v>0</v>
      </c>
      <c r="D138">
        <f t="shared" si="19"/>
        <v>92.74434782608695</v>
      </c>
      <c r="E138">
        <f t="shared" si="16"/>
        <v>0</v>
      </c>
      <c r="F138">
        <f t="shared" si="17"/>
        <v>0</v>
      </c>
      <c r="H138">
        <f t="shared" si="20"/>
        <v>0</v>
      </c>
      <c r="I138">
        <f t="shared" si="21"/>
        <v>0</v>
      </c>
      <c r="J138">
        <f t="shared" si="22"/>
        <v>0</v>
      </c>
      <c r="M138">
        <f t="shared" si="23"/>
        <v>0</v>
      </c>
      <c r="N138">
        <f t="shared" si="24"/>
        <v>0</v>
      </c>
      <c r="R138">
        <f t="shared" si="25"/>
        <v>0</v>
      </c>
      <c r="S138">
        <f t="shared" si="26"/>
        <v>0</v>
      </c>
    </row>
    <row r="139" spans="1:19" ht="12.75">
      <c r="A139">
        <f t="shared" si="30"/>
        <v>112</v>
      </c>
      <c r="B139">
        <f t="shared" si="15"/>
        <v>0</v>
      </c>
      <c r="C139">
        <f t="shared" si="18"/>
        <v>0</v>
      </c>
      <c r="D139">
        <f t="shared" si="19"/>
        <v>92.74434782608695</v>
      </c>
      <c r="E139">
        <f t="shared" si="16"/>
        <v>0</v>
      </c>
      <c r="F139">
        <f t="shared" si="17"/>
        <v>0</v>
      </c>
      <c r="H139">
        <f t="shared" si="20"/>
        <v>0</v>
      </c>
      <c r="I139">
        <f t="shared" si="21"/>
        <v>0</v>
      </c>
      <c r="J139">
        <f t="shared" si="22"/>
        <v>0</v>
      </c>
      <c r="M139">
        <f t="shared" si="23"/>
        <v>0</v>
      </c>
      <c r="N139">
        <f t="shared" si="24"/>
        <v>0</v>
      </c>
      <c r="R139">
        <f t="shared" si="25"/>
        <v>0</v>
      </c>
      <c r="S139">
        <f t="shared" si="26"/>
        <v>0</v>
      </c>
    </row>
    <row r="140" spans="1:19" ht="12.75">
      <c r="A140">
        <f t="shared" si="30"/>
        <v>113</v>
      </c>
      <c r="B140">
        <f t="shared" si="15"/>
        <v>0</v>
      </c>
      <c r="C140">
        <f t="shared" si="18"/>
        <v>0</v>
      </c>
      <c r="D140">
        <f t="shared" si="19"/>
        <v>92.74434782608695</v>
      </c>
      <c r="E140">
        <f t="shared" si="16"/>
        <v>0</v>
      </c>
      <c r="F140">
        <f t="shared" si="17"/>
        <v>0</v>
      </c>
      <c r="H140">
        <f t="shared" si="20"/>
        <v>0</v>
      </c>
      <c r="I140">
        <f t="shared" si="21"/>
        <v>0</v>
      </c>
      <c r="J140">
        <f t="shared" si="22"/>
        <v>0</v>
      </c>
      <c r="M140">
        <f t="shared" si="23"/>
        <v>0</v>
      </c>
      <c r="N140">
        <f t="shared" si="24"/>
        <v>0</v>
      </c>
      <c r="R140">
        <f t="shared" si="25"/>
        <v>0</v>
      </c>
      <c r="S140">
        <f t="shared" si="26"/>
        <v>0</v>
      </c>
    </row>
    <row r="141" spans="1:19" ht="12.75">
      <c r="A141">
        <f t="shared" si="30"/>
        <v>114</v>
      </c>
      <c r="B141">
        <f t="shared" si="15"/>
        <v>0</v>
      </c>
      <c r="C141">
        <f t="shared" si="18"/>
        <v>0</v>
      </c>
      <c r="D141">
        <f t="shared" si="19"/>
        <v>92.74434782608695</v>
      </c>
      <c r="E141">
        <f t="shared" si="16"/>
        <v>0</v>
      </c>
      <c r="F141">
        <f t="shared" si="17"/>
        <v>0</v>
      </c>
      <c r="H141">
        <f t="shared" si="20"/>
        <v>0</v>
      </c>
      <c r="I141">
        <f t="shared" si="21"/>
        <v>0</v>
      </c>
      <c r="J141">
        <f t="shared" si="22"/>
        <v>0</v>
      </c>
      <c r="M141">
        <f t="shared" si="23"/>
        <v>0</v>
      </c>
      <c r="N141">
        <f t="shared" si="24"/>
        <v>0</v>
      </c>
      <c r="R141">
        <f t="shared" si="25"/>
        <v>0</v>
      </c>
      <c r="S141">
        <f t="shared" si="26"/>
        <v>0</v>
      </c>
    </row>
    <row r="142" spans="1:19" ht="12.75">
      <c r="A142">
        <f t="shared" si="30"/>
        <v>115</v>
      </c>
      <c r="B142">
        <f t="shared" si="15"/>
        <v>0</v>
      </c>
      <c r="C142">
        <f t="shared" si="18"/>
        <v>0</v>
      </c>
      <c r="D142">
        <f t="shared" si="19"/>
        <v>92.74434782608695</v>
      </c>
      <c r="E142">
        <f t="shared" si="16"/>
        <v>0</v>
      </c>
      <c r="F142">
        <f t="shared" si="17"/>
        <v>0</v>
      </c>
      <c r="H142">
        <f t="shared" si="20"/>
        <v>0</v>
      </c>
      <c r="I142">
        <f t="shared" si="21"/>
        <v>0</v>
      </c>
      <c r="J142">
        <f t="shared" si="22"/>
        <v>0</v>
      </c>
      <c r="M142">
        <f t="shared" si="23"/>
        <v>0</v>
      </c>
      <c r="N142">
        <f t="shared" si="24"/>
        <v>0</v>
      </c>
      <c r="R142">
        <f t="shared" si="25"/>
        <v>0</v>
      </c>
      <c r="S142">
        <f t="shared" si="26"/>
        <v>0</v>
      </c>
    </row>
    <row r="143" spans="1:19" ht="12.75">
      <c r="A143">
        <f t="shared" si="30"/>
        <v>116</v>
      </c>
      <c r="B143">
        <f t="shared" si="15"/>
        <v>0</v>
      </c>
      <c r="C143">
        <f t="shared" si="18"/>
        <v>0</v>
      </c>
      <c r="D143">
        <f t="shared" si="19"/>
        <v>92.74434782608695</v>
      </c>
      <c r="E143">
        <f t="shared" si="16"/>
        <v>0</v>
      </c>
      <c r="F143">
        <f t="shared" si="17"/>
        <v>0</v>
      </c>
      <c r="H143">
        <f t="shared" si="20"/>
        <v>0</v>
      </c>
      <c r="I143">
        <f t="shared" si="21"/>
        <v>0</v>
      </c>
      <c r="J143">
        <f t="shared" si="22"/>
        <v>0</v>
      </c>
      <c r="M143">
        <f t="shared" si="23"/>
        <v>0</v>
      </c>
      <c r="N143">
        <f t="shared" si="24"/>
        <v>0</v>
      </c>
      <c r="R143">
        <f t="shared" si="25"/>
        <v>0</v>
      </c>
      <c r="S143">
        <f t="shared" si="26"/>
        <v>0</v>
      </c>
    </row>
    <row r="144" spans="1:19" ht="12.75">
      <c r="A144">
        <f t="shared" si="30"/>
        <v>117</v>
      </c>
      <c r="B144">
        <f t="shared" si="15"/>
        <v>0</v>
      </c>
      <c r="C144">
        <f t="shared" si="18"/>
        <v>0</v>
      </c>
      <c r="D144">
        <f t="shared" si="19"/>
        <v>92.74434782608695</v>
      </c>
      <c r="E144">
        <f t="shared" si="16"/>
        <v>0</v>
      </c>
      <c r="F144">
        <f t="shared" si="17"/>
        <v>0</v>
      </c>
      <c r="H144">
        <f t="shared" si="20"/>
        <v>0</v>
      </c>
      <c r="I144">
        <f t="shared" si="21"/>
        <v>0</v>
      </c>
      <c r="J144">
        <f t="shared" si="22"/>
        <v>0</v>
      </c>
      <c r="M144">
        <f t="shared" si="23"/>
        <v>0</v>
      </c>
      <c r="N144">
        <f t="shared" si="24"/>
        <v>0</v>
      </c>
      <c r="R144">
        <f t="shared" si="25"/>
        <v>0</v>
      </c>
      <c r="S144">
        <f t="shared" si="26"/>
        <v>0</v>
      </c>
    </row>
    <row r="145" spans="1:19" ht="12.75">
      <c r="A145">
        <f t="shared" si="30"/>
        <v>118</v>
      </c>
      <c r="B145">
        <f t="shared" si="15"/>
        <v>0</v>
      </c>
      <c r="C145">
        <f t="shared" si="18"/>
        <v>0</v>
      </c>
      <c r="D145">
        <f t="shared" si="19"/>
        <v>92.74434782608695</v>
      </c>
      <c r="E145">
        <f t="shared" si="16"/>
        <v>0</v>
      </c>
      <c r="F145">
        <f t="shared" si="17"/>
        <v>0</v>
      </c>
      <c r="H145">
        <f t="shared" si="20"/>
        <v>0</v>
      </c>
      <c r="I145">
        <f t="shared" si="21"/>
        <v>0</v>
      </c>
      <c r="J145">
        <f t="shared" si="22"/>
        <v>0</v>
      </c>
      <c r="M145">
        <f t="shared" si="23"/>
        <v>0</v>
      </c>
      <c r="N145">
        <f t="shared" si="24"/>
        <v>0</v>
      </c>
      <c r="R145">
        <f t="shared" si="25"/>
        <v>0</v>
      </c>
      <c r="S145">
        <f t="shared" si="26"/>
        <v>0</v>
      </c>
    </row>
    <row r="146" spans="1:19" ht="12.75">
      <c r="A146">
        <f t="shared" si="30"/>
        <v>119</v>
      </c>
      <c r="B146">
        <f t="shared" si="15"/>
        <v>0</v>
      </c>
      <c r="C146">
        <f t="shared" si="18"/>
        <v>0</v>
      </c>
      <c r="D146">
        <f t="shared" si="19"/>
        <v>92.74434782608695</v>
      </c>
      <c r="E146">
        <f t="shared" si="16"/>
        <v>0</v>
      </c>
      <c r="F146">
        <f t="shared" si="17"/>
        <v>0</v>
      </c>
      <c r="H146">
        <f t="shared" si="20"/>
        <v>0</v>
      </c>
      <c r="I146">
        <f t="shared" si="21"/>
        <v>0</v>
      </c>
      <c r="J146">
        <f t="shared" si="22"/>
        <v>0</v>
      </c>
      <c r="M146">
        <f t="shared" si="23"/>
        <v>0</v>
      </c>
      <c r="N146">
        <f t="shared" si="24"/>
        <v>0</v>
      </c>
      <c r="R146">
        <f t="shared" si="25"/>
        <v>0</v>
      </c>
      <c r="S146">
        <f t="shared" si="26"/>
        <v>0</v>
      </c>
    </row>
    <row r="147" spans="1:19" ht="12.75">
      <c r="A147">
        <f t="shared" si="30"/>
        <v>120</v>
      </c>
      <c r="B147">
        <f t="shared" si="15"/>
        <v>0</v>
      </c>
      <c r="C147">
        <f t="shared" si="18"/>
        <v>0</v>
      </c>
      <c r="D147">
        <f t="shared" si="19"/>
        <v>92.74434782608695</v>
      </c>
      <c r="E147">
        <f t="shared" si="16"/>
        <v>0</v>
      </c>
      <c r="F147">
        <f t="shared" si="17"/>
        <v>0</v>
      </c>
      <c r="H147">
        <f t="shared" si="20"/>
        <v>0</v>
      </c>
      <c r="I147">
        <f t="shared" si="21"/>
        <v>0</v>
      </c>
      <c r="J147">
        <f t="shared" si="22"/>
        <v>0</v>
      </c>
      <c r="M147">
        <f t="shared" si="23"/>
        <v>0</v>
      </c>
      <c r="N147">
        <f t="shared" si="24"/>
        <v>0</v>
      </c>
      <c r="R147">
        <f t="shared" si="25"/>
        <v>0</v>
      </c>
      <c r="S147">
        <f t="shared" si="26"/>
        <v>0</v>
      </c>
    </row>
    <row r="148" spans="1:19" ht="12.75">
      <c r="A148">
        <f t="shared" si="30"/>
        <v>121</v>
      </c>
      <c r="B148">
        <f t="shared" si="15"/>
        <v>0</v>
      </c>
      <c r="C148">
        <f t="shared" si="18"/>
        <v>0</v>
      </c>
      <c r="D148">
        <f t="shared" si="19"/>
        <v>92.74434782608695</v>
      </c>
      <c r="E148">
        <f t="shared" si="16"/>
        <v>0</v>
      </c>
      <c r="F148">
        <f t="shared" si="17"/>
        <v>0</v>
      </c>
      <c r="H148">
        <f t="shared" si="20"/>
        <v>0</v>
      </c>
      <c r="I148">
        <f t="shared" si="21"/>
        <v>0</v>
      </c>
      <c r="J148">
        <f t="shared" si="22"/>
        <v>0</v>
      </c>
      <c r="M148">
        <f t="shared" si="23"/>
        <v>0</v>
      </c>
      <c r="N148">
        <f t="shared" si="24"/>
        <v>0</v>
      </c>
      <c r="R148">
        <f t="shared" si="25"/>
        <v>0</v>
      </c>
      <c r="S148">
        <f t="shared" si="26"/>
        <v>0</v>
      </c>
    </row>
    <row r="149" spans="1:19" ht="12.75">
      <c r="A149">
        <f t="shared" si="30"/>
        <v>122</v>
      </c>
      <c r="B149">
        <f t="shared" si="15"/>
        <v>0</v>
      </c>
      <c r="C149">
        <f t="shared" si="18"/>
        <v>0</v>
      </c>
      <c r="D149">
        <f t="shared" si="19"/>
        <v>92.74434782608695</v>
      </c>
      <c r="E149">
        <f t="shared" si="16"/>
        <v>0</v>
      </c>
      <c r="F149">
        <f t="shared" si="17"/>
        <v>0</v>
      </c>
      <c r="H149">
        <f t="shared" si="20"/>
        <v>0</v>
      </c>
      <c r="I149">
        <f t="shared" si="21"/>
        <v>0</v>
      </c>
      <c r="J149">
        <f t="shared" si="22"/>
        <v>0</v>
      </c>
      <c r="M149">
        <f t="shared" si="23"/>
        <v>0</v>
      </c>
      <c r="N149">
        <f t="shared" si="24"/>
        <v>0</v>
      </c>
      <c r="R149">
        <f t="shared" si="25"/>
        <v>0</v>
      </c>
      <c r="S149">
        <f t="shared" si="26"/>
        <v>0</v>
      </c>
    </row>
    <row r="150" spans="1:19" ht="12.75">
      <c r="A150">
        <f t="shared" si="30"/>
        <v>123</v>
      </c>
      <c r="B150">
        <f t="shared" si="15"/>
        <v>0</v>
      </c>
      <c r="C150">
        <f t="shared" si="18"/>
        <v>0</v>
      </c>
      <c r="D150">
        <f t="shared" si="19"/>
        <v>92.74434782608695</v>
      </c>
      <c r="E150">
        <f t="shared" si="16"/>
        <v>0</v>
      </c>
      <c r="F150">
        <f t="shared" si="17"/>
        <v>0</v>
      </c>
      <c r="H150">
        <f t="shared" si="20"/>
        <v>0</v>
      </c>
      <c r="I150">
        <f t="shared" si="21"/>
        <v>0</v>
      </c>
      <c r="J150">
        <f t="shared" si="22"/>
        <v>0</v>
      </c>
      <c r="M150">
        <f t="shared" si="23"/>
        <v>0</v>
      </c>
      <c r="N150">
        <f t="shared" si="24"/>
        <v>0</v>
      </c>
      <c r="R150">
        <f t="shared" si="25"/>
        <v>0</v>
      </c>
      <c r="S150">
        <f t="shared" si="26"/>
        <v>0</v>
      </c>
    </row>
    <row r="151" spans="1:19" ht="12.75">
      <c r="A151">
        <f t="shared" si="30"/>
        <v>124</v>
      </c>
      <c r="B151">
        <f t="shared" si="15"/>
        <v>0</v>
      </c>
      <c r="C151">
        <f t="shared" si="18"/>
        <v>0</v>
      </c>
      <c r="D151">
        <f t="shared" si="19"/>
        <v>92.74434782608695</v>
      </c>
      <c r="E151">
        <f t="shared" si="16"/>
        <v>0</v>
      </c>
      <c r="F151">
        <f t="shared" si="17"/>
        <v>0</v>
      </c>
      <c r="H151">
        <f t="shared" si="20"/>
        <v>0</v>
      </c>
      <c r="I151">
        <f t="shared" si="21"/>
        <v>0</v>
      </c>
      <c r="J151">
        <f t="shared" si="22"/>
        <v>0</v>
      </c>
      <c r="M151">
        <f t="shared" si="23"/>
        <v>0</v>
      </c>
      <c r="N151">
        <f t="shared" si="24"/>
        <v>0</v>
      </c>
      <c r="R151">
        <f t="shared" si="25"/>
        <v>0</v>
      </c>
      <c r="S151">
        <f t="shared" si="26"/>
        <v>0</v>
      </c>
    </row>
    <row r="152" spans="1:19" ht="12.75">
      <c r="A152">
        <f t="shared" si="30"/>
        <v>125</v>
      </c>
      <c r="B152">
        <f t="shared" si="15"/>
        <v>0</v>
      </c>
      <c r="C152">
        <f t="shared" si="18"/>
        <v>0</v>
      </c>
      <c r="D152">
        <f t="shared" si="19"/>
        <v>92.74434782608695</v>
      </c>
      <c r="E152">
        <f t="shared" si="16"/>
        <v>0</v>
      </c>
      <c r="F152">
        <f t="shared" si="17"/>
        <v>0</v>
      </c>
      <c r="H152">
        <f t="shared" si="20"/>
        <v>0</v>
      </c>
      <c r="I152">
        <f t="shared" si="21"/>
        <v>0</v>
      </c>
      <c r="J152">
        <f t="shared" si="22"/>
        <v>0</v>
      </c>
      <c r="M152">
        <f t="shared" si="23"/>
        <v>0</v>
      </c>
      <c r="N152">
        <f t="shared" si="24"/>
        <v>0</v>
      </c>
      <c r="R152">
        <f t="shared" si="25"/>
        <v>0</v>
      </c>
      <c r="S152">
        <f t="shared" si="26"/>
        <v>0</v>
      </c>
    </row>
    <row r="153" spans="1:19" ht="12.75">
      <c r="A153">
        <f t="shared" si="30"/>
        <v>126</v>
      </c>
      <c r="B153">
        <f t="shared" si="15"/>
        <v>0</v>
      </c>
      <c r="C153">
        <f t="shared" si="18"/>
        <v>0</v>
      </c>
      <c r="D153">
        <f t="shared" si="19"/>
        <v>92.74434782608695</v>
      </c>
      <c r="E153">
        <f t="shared" si="16"/>
        <v>0</v>
      </c>
      <c r="F153">
        <f t="shared" si="17"/>
        <v>0</v>
      </c>
      <c r="H153">
        <f t="shared" si="20"/>
        <v>0</v>
      </c>
      <c r="I153">
        <f t="shared" si="21"/>
        <v>0</v>
      </c>
      <c r="J153">
        <f t="shared" si="22"/>
        <v>0</v>
      </c>
      <c r="M153">
        <f t="shared" si="23"/>
        <v>0</v>
      </c>
      <c r="N153">
        <f t="shared" si="24"/>
        <v>0</v>
      </c>
      <c r="R153">
        <f t="shared" si="25"/>
        <v>0</v>
      </c>
      <c r="S153">
        <f t="shared" si="26"/>
        <v>0</v>
      </c>
    </row>
    <row r="154" spans="1:19" ht="12.75">
      <c r="A154">
        <f t="shared" si="30"/>
        <v>127</v>
      </c>
      <c r="B154">
        <f t="shared" si="15"/>
        <v>0</v>
      </c>
      <c r="C154">
        <f t="shared" si="18"/>
        <v>0</v>
      </c>
      <c r="D154">
        <f t="shared" si="19"/>
        <v>92.74434782608695</v>
      </c>
      <c r="E154">
        <f t="shared" si="16"/>
        <v>0</v>
      </c>
      <c r="F154">
        <f t="shared" si="17"/>
        <v>0</v>
      </c>
      <c r="H154">
        <f t="shared" si="20"/>
        <v>0</v>
      </c>
      <c r="I154">
        <f t="shared" si="21"/>
        <v>0</v>
      </c>
      <c r="J154">
        <f t="shared" si="22"/>
        <v>0</v>
      </c>
      <c r="M154">
        <f t="shared" si="23"/>
        <v>0</v>
      </c>
      <c r="N154">
        <f t="shared" si="24"/>
        <v>0</v>
      </c>
      <c r="R154">
        <f t="shared" si="25"/>
        <v>0</v>
      </c>
      <c r="S154">
        <f t="shared" si="26"/>
        <v>0</v>
      </c>
    </row>
    <row r="155" spans="1:19" ht="12.75">
      <c r="A155">
        <f t="shared" si="30"/>
        <v>128</v>
      </c>
      <c r="B155">
        <f t="shared" si="15"/>
        <v>0</v>
      </c>
      <c r="C155">
        <f t="shared" si="18"/>
        <v>0</v>
      </c>
      <c r="D155">
        <f t="shared" si="19"/>
        <v>92.74434782608695</v>
      </c>
      <c r="E155">
        <f t="shared" si="16"/>
        <v>0</v>
      </c>
      <c r="F155">
        <f t="shared" si="17"/>
        <v>0</v>
      </c>
      <c r="H155">
        <f t="shared" si="20"/>
        <v>0</v>
      </c>
      <c r="I155">
        <f t="shared" si="21"/>
        <v>0</v>
      </c>
      <c r="J155">
        <f t="shared" si="22"/>
        <v>0</v>
      </c>
      <c r="M155">
        <f t="shared" si="23"/>
        <v>0</v>
      </c>
      <c r="N155">
        <f t="shared" si="24"/>
        <v>0</v>
      </c>
      <c r="R155">
        <f t="shared" si="25"/>
        <v>0</v>
      </c>
      <c r="S155">
        <f t="shared" si="26"/>
        <v>0</v>
      </c>
    </row>
    <row r="156" spans="1:19" ht="12.75">
      <c r="A156">
        <f t="shared" si="30"/>
        <v>129</v>
      </c>
      <c r="B156">
        <f aca="true" t="shared" si="31" ref="B156:B219">IF(A156&lt;=$H$7,IF(R156&gt;0,R156,IF(A156&lt;=$C$9,$A$9,IF(A156&lt;=$C$10,$A$10,IF(A156&lt;=$C$11,$A$11,$A$12)))),0)</f>
        <v>0</v>
      </c>
      <c r="C156">
        <f t="shared" si="18"/>
        <v>0</v>
      </c>
      <c r="D156">
        <f t="shared" si="19"/>
        <v>92.74434782608695</v>
      </c>
      <c r="E156">
        <f aca="true" t="shared" si="32" ref="E156:E219">IF(B156&gt;0,+D156^$H$12/(B156/$K$14)^$H$13*$H$14*20,0)</f>
        <v>0</v>
      </c>
      <c r="F156">
        <f aca="true" t="shared" si="33" ref="F156:F219">IF(E156&gt;0,+F155+E156-C156+C155,0)</f>
        <v>0</v>
      </c>
      <c r="H156">
        <f t="shared" si="20"/>
        <v>0</v>
      </c>
      <c r="I156">
        <f t="shared" si="21"/>
        <v>0</v>
      </c>
      <c r="J156">
        <f t="shared" si="22"/>
        <v>0</v>
      </c>
      <c r="M156">
        <f t="shared" si="23"/>
        <v>0</v>
      </c>
      <c r="N156">
        <f t="shared" si="24"/>
        <v>0</v>
      </c>
      <c r="R156">
        <f t="shared" si="25"/>
        <v>0</v>
      </c>
      <c r="S156">
        <f t="shared" si="26"/>
        <v>0</v>
      </c>
    </row>
    <row r="157" spans="1:19" ht="12.75">
      <c r="A157">
        <f t="shared" si="30"/>
        <v>130</v>
      </c>
      <c r="B157">
        <f t="shared" si="31"/>
        <v>0</v>
      </c>
      <c r="C157">
        <f aca="true" t="shared" si="34" ref="C157:C220">IF(A157&lt;=$L$7,C156+20*$L$5/100,IF(A157&lt;=$K$7,C156+20*$K$5/100,IF(A157&lt;=$J$7,C156+20*$J$5/100,IF(A157&lt;=$I$7,C156+20*$I$5/100,C156+20*$H$5/100))))</f>
        <v>0</v>
      </c>
      <c r="D157">
        <f aca="true" t="shared" si="35" ref="D157:D220">IF(A157&lt;=$L$7,D156+20*$L$8,IF(A157&lt;=$K$7,D156+20*$K$8,IF(A157&lt;=$J$7,D156+20*$J$8,IF(A157&lt;=$I$7,D156+20*$I$8,D156+20*$H$8))))</f>
        <v>92.74434782608695</v>
      </c>
      <c r="E157">
        <f t="shared" si="32"/>
        <v>0</v>
      </c>
      <c r="F157">
        <f t="shared" si="33"/>
        <v>0</v>
      </c>
      <c r="H157">
        <f aca="true" t="shared" si="36" ref="H157:H220">IF(A157&lt;=$H$7,IF(S157&gt;0,S157,IF(A157&lt;=$E$9,$A$9,IF(A157&lt;=$E$10,$A$10,IF(A157&lt;=$E$11,$A$11,$A$12)))),0)</f>
        <v>0</v>
      </c>
      <c r="I157">
        <f aca="true" t="shared" si="37" ref="I157:I220">IF(H157&gt;0,+D157^$H$12/(H157/$K$14)^$H$13*$H$14*20,0)</f>
        <v>0</v>
      </c>
      <c r="J157">
        <f aca="true" t="shared" si="38" ref="J157:J220">IF(I157&gt;0,+J156+I157-C157+C156,0)</f>
        <v>0</v>
      </c>
      <c r="M157">
        <f aca="true" t="shared" si="39" ref="M157:M220">IF(B157&gt;0,(B157/1000)^2*PI()/4,0)</f>
        <v>0</v>
      </c>
      <c r="N157">
        <f aca="true" t="shared" si="40" ref="N157:N220">IF(M157&gt;0,D157/4.4/M157/3600,0)</f>
        <v>0</v>
      </c>
      <c r="R157">
        <f aca="true" t="shared" si="41" ref="R157:R220">IF(A157&lt;=$C$3,$A$3,IF(A157&lt;=$C$4,$A$4,IF(A157&lt;=$C$5,$A$5,IF(A157&lt;=$C$6,$A$6,IF(A157&lt;=$C$7,$A$7,IF(A157&lt;=$C$8,$A$8,0))))))</f>
        <v>0</v>
      </c>
      <c r="S157">
        <f aca="true" t="shared" si="42" ref="S157:S220">IF(A157&lt;=$E$3,$A$3,IF(A157&lt;=$E$4,$A$4,IF(A157&lt;=$E$5,$A$5,IF(A157&lt;=$E$6,$A$6,IF(A157&lt;=$E$7,$A$7,IF(A157&lt;=$E$8,$A$8,0))))))</f>
        <v>0</v>
      </c>
    </row>
    <row r="158" spans="1:19" ht="12.75">
      <c r="A158">
        <f t="shared" si="30"/>
        <v>131</v>
      </c>
      <c r="B158">
        <f t="shared" si="31"/>
        <v>0</v>
      </c>
      <c r="C158">
        <f t="shared" si="34"/>
        <v>0</v>
      </c>
      <c r="D158">
        <f t="shared" si="35"/>
        <v>92.74434782608695</v>
      </c>
      <c r="E158">
        <f t="shared" si="32"/>
        <v>0</v>
      </c>
      <c r="F158">
        <f t="shared" si="33"/>
        <v>0</v>
      </c>
      <c r="H158">
        <f t="shared" si="36"/>
        <v>0</v>
      </c>
      <c r="I158">
        <f t="shared" si="37"/>
        <v>0</v>
      </c>
      <c r="J158">
        <f t="shared" si="38"/>
        <v>0</v>
      </c>
      <c r="M158">
        <f t="shared" si="39"/>
        <v>0</v>
      </c>
      <c r="N158">
        <f t="shared" si="40"/>
        <v>0</v>
      </c>
      <c r="R158">
        <f t="shared" si="41"/>
        <v>0</v>
      </c>
      <c r="S158">
        <f t="shared" si="42"/>
        <v>0</v>
      </c>
    </row>
    <row r="159" spans="1:19" ht="12.75">
      <c r="A159">
        <f t="shared" si="30"/>
        <v>132</v>
      </c>
      <c r="B159">
        <f t="shared" si="31"/>
        <v>0</v>
      </c>
      <c r="C159">
        <f t="shared" si="34"/>
        <v>0</v>
      </c>
      <c r="D159">
        <f t="shared" si="35"/>
        <v>92.74434782608695</v>
      </c>
      <c r="E159">
        <f t="shared" si="32"/>
        <v>0</v>
      </c>
      <c r="F159">
        <f t="shared" si="33"/>
        <v>0</v>
      </c>
      <c r="H159">
        <f t="shared" si="36"/>
        <v>0</v>
      </c>
      <c r="I159">
        <f t="shared" si="37"/>
        <v>0</v>
      </c>
      <c r="J159">
        <f t="shared" si="38"/>
        <v>0</v>
      </c>
      <c r="M159">
        <f t="shared" si="39"/>
        <v>0</v>
      </c>
      <c r="N159">
        <f t="shared" si="40"/>
        <v>0</v>
      </c>
      <c r="R159">
        <f t="shared" si="41"/>
        <v>0</v>
      </c>
      <c r="S159">
        <f t="shared" si="42"/>
        <v>0</v>
      </c>
    </row>
    <row r="160" spans="1:19" ht="12.75">
      <c r="A160">
        <f t="shared" si="30"/>
        <v>133</v>
      </c>
      <c r="B160">
        <f t="shared" si="31"/>
        <v>0</v>
      </c>
      <c r="C160">
        <f t="shared" si="34"/>
        <v>0</v>
      </c>
      <c r="D160">
        <f t="shared" si="35"/>
        <v>92.74434782608695</v>
      </c>
      <c r="E160">
        <f t="shared" si="32"/>
        <v>0</v>
      </c>
      <c r="F160">
        <f t="shared" si="33"/>
        <v>0</v>
      </c>
      <c r="H160">
        <f t="shared" si="36"/>
        <v>0</v>
      </c>
      <c r="I160">
        <f t="shared" si="37"/>
        <v>0</v>
      </c>
      <c r="J160">
        <f t="shared" si="38"/>
        <v>0</v>
      </c>
      <c r="M160">
        <f t="shared" si="39"/>
        <v>0</v>
      </c>
      <c r="N160">
        <f t="shared" si="40"/>
        <v>0</v>
      </c>
      <c r="R160">
        <f t="shared" si="41"/>
        <v>0</v>
      </c>
      <c r="S160">
        <f t="shared" si="42"/>
        <v>0</v>
      </c>
    </row>
    <row r="161" spans="1:19" ht="12.75">
      <c r="A161">
        <f t="shared" si="30"/>
        <v>134</v>
      </c>
      <c r="B161">
        <f t="shared" si="31"/>
        <v>0</v>
      </c>
      <c r="C161">
        <f t="shared" si="34"/>
        <v>0</v>
      </c>
      <c r="D161">
        <f t="shared" si="35"/>
        <v>92.74434782608695</v>
      </c>
      <c r="E161">
        <f t="shared" si="32"/>
        <v>0</v>
      </c>
      <c r="F161">
        <f t="shared" si="33"/>
        <v>0</v>
      </c>
      <c r="H161">
        <f t="shared" si="36"/>
        <v>0</v>
      </c>
      <c r="I161">
        <f t="shared" si="37"/>
        <v>0</v>
      </c>
      <c r="J161">
        <f t="shared" si="38"/>
        <v>0</v>
      </c>
      <c r="M161">
        <f t="shared" si="39"/>
        <v>0</v>
      </c>
      <c r="N161">
        <f t="shared" si="40"/>
        <v>0</v>
      </c>
      <c r="R161">
        <f t="shared" si="41"/>
        <v>0</v>
      </c>
      <c r="S161">
        <f t="shared" si="42"/>
        <v>0</v>
      </c>
    </row>
    <row r="162" spans="1:19" ht="12.75">
      <c r="A162">
        <f t="shared" si="30"/>
        <v>135</v>
      </c>
      <c r="B162">
        <f t="shared" si="31"/>
        <v>0</v>
      </c>
      <c r="C162">
        <f t="shared" si="34"/>
        <v>0</v>
      </c>
      <c r="D162">
        <f t="shared" si="35"/>
        <v>92.74434782608695</v>
      </c>
      <c r="E162">
        <f t="shared" si="32"/>
        <v>0</v>
      </c>
      <c r="F162">
        <f t="shared" si="33"/>
        <v>0</v>
      </c>
      <c r="H162">
        <f t="shared" si="36"/>
        <v>0</v>
      </c>
      <c r="I162">
        <f t="shared" si="37"/>
        <v>0</v>
      </c>
      <c r="J162">
        <f t="shared" si="38"/>
        <v>0</v>
      </c>
      <c r="M162">
        <f t="shared" si="39"/>
        <v>0</v>
      </c>
      <c r="N162">
        <f t="shared" si="40"/>
        <v>0</v>
      </c>
      <c r="R162">
        <f t="shared" si="41"/>
        <v>0</v>
      </c>
      <c r="S162">
        <f t="shared" si="42"/>
        <v>0</v>
      </c>
    </row>
    <row r="163" spans="1:19" ht="12.75">
      <c r="A163">
        <f t="shared" si="30"/>
        <v>136</v>
      </c>
      <c r="B163">
        <f t="shared" si="31"/>
        <v>0</v>
      </c>
      <c r="C163">
        <f t="shared" si="34"/>
        <v>0</v>
      </c>
      <c r="D163">
        <f t="shared" si="35"/>
        <v>92.74434782608695</v>
      </c>
      <c r="E163">
        <f t="shared" si="32"/>
        <v>0</v>
      </c>
      <c r="F163">
        <f t="shared" si="33"/>
        <v>0</v>
      </c>
      <c r="H163">
        <f t="shared" si="36"/>
        <v>0</v>
      </c>
      <c r="I163">
        <f t="shared" si="37"/>
        <v>0</v>
      </c>
      <c r="J163">
        <f t="shared" si="38"/>
        <v>0</v>
      </c>
      <c r="M163">
        <f t="shared" si="39"/>
        <v>0</v>
      </c>
      <c r="N163">
        <f t="shared" si="40"/>
        <v>0</v>
      </c>
      <c r="R163">
        <f t="shared" si="41"/>
        <v>0</v>
      </c>
      <c r="S163">
        <f t="shared" si="42"/>
        <v>0</v>
      </c>
    </row>
    <row r="164" spans="1:19" ht="12.75">
      <c r="A164">
        <f t="shared" si="30"/>
        <v>137</v>
      </c>
      <c r="B164">
        <f t="shared" si="31"/>
        <v>0</v>
      </c>
      <c r="C164">
        <f t="shared" si="34"/>
        <v>0</v>
      </c>
      <c r="D164">
        <f t="shared" si="35"/>
        <v>92.74434782608695</v>
      </c>
      <c r="E164">
        <f t="shared" si="32"/>
        <v>0</v>
      </c>
      <c r="F164">
        <f t="shared" si="33"/>
        <v>0</v>
      </c>
      <c r="H164">
        <f t="shared" si="36"/>
        <v>0</v>
      </c>
      <c r="I164">
        <f t="shared" si="37"/>
        <v>0</v>
      </c>
      <c r="J164">
        <f t="shared" si="38"/>
        <v>0</v>
      </c>
      <c r="M164">
        <f t="shared" si="39"/>
        <v>0</v>
      </c>
      <c r="N164">
        <f t="shared" si="40"/>
        <v>0</v>
      </c>
      <c r="R164">
        <f t="shared" si="41"/>
        <v>0</v>
      </c>
      <c r="S164">
        <f t="shared" si="42"/>
        <v>0</v>
      </c>
    </row>
    <row r="165" spans="1:19" ht="12.75">
      <c r="A165">
        <f t="shared" si="30"/>
        <v>138</v>
      </c>
      <c r="B165">
        <f t="shared" si="31"/>
        <v>0</v>
      </c>
      <c r="C165">
        <f t="shared" si="34"/>
        <v>0</v>
      </c>
      <c r="D165">
        <f t="shared" si="35"/>
        <v>92.74434782608695</v>
      </c>
      <c r="E165">
        <f t="shared" si="32"/>
        <v>0</v>
      </c>
      <c r="F165">
        <f t="shared" si="33"/>
        <v>0</v>
      </c>
      <c r="H165">
        <f t="shared" si="36"/>
        <v>0</v>
      </c>
      <c r="I165">
        <f t="shared" si="37"/>
        <v>0</v>
      </c>
      <c r="J165">
        <f t="shared" si="38"/>
        <v>0</v>
      </c>
      <c r="M165">
        <f t="shared" si="39"/>
        <v>0</v>
      </c>
      <c r="N165">
        <f t="shared" si="40"/>
        <v>0</v>
      </c>
      <c r="R165">
        <f t="shared" si="41"/>
        <v>0</v>
      </c>
      <c r="S165">
        <f t="shared" si="42"/>
        <v>0</v>
      </c>
    </row>
    <row r="166" spans="1:19" ht="12.75">
      <c r="A166">
        <f t="shared" si="30"/>
        <v>139</v>
      </c>
      <c r="B166">
        <f t="shared" si="31"/>
        <v>0</v>
      </c>
      <c r="C166">
        <f t="shared" si="34"/>
        <v>0</v>
      </c>
      <c r="D166">
        <f t="shared" si="35"/>
        <v>92.74434782608695</v>
      </c>
      <c r="E166">
        <f t="shared" si="32"/>
        <v>0</v>
      </c>
      <c r="F166">
        <f t="shared" si="33"/>
        <v>0</v>
      </c>
      <c r="H166">
        <f t="shared" si="36"/>
        <v>0</v>
      </c>
      <c r="I166">
        <f t="shared" si="37"/>
        <v>0</v>
      </c>
      <c r="J166">
        <f t="shared" si="38"/>
        <v>0</v>
      </c>
      <c r="M166">
        <f t="shared" si="39"/>
        <v>0</v>
      </c>
      <c r="N166">
        <f t="shared" si="40"/>
        <v>0</v>
      </c>
      <c r="R166">
        <f t="shared" si="41"/>
        <v>0</v>
      </c>
      <c r="S166">
        <f t="shared" si="42"/>
        <v>0</v>
      </c>
    </row>
    <row r="167" spans="1:19" ht="12.75">
      <c r="A167">
        <f t="shared" si="30"/>
        <v>140</v>
      </c>
      <c r="B167">
        <f t="shared" si="31"/>
        <v>0</v>
      </c>
      <c r="C167">
        <f t="shared" si="34"/>
        <v>0</v>
      </c>
      <c r="D167">
        <f t="shared" si="35"/>
        <v>92.74434782608695</v>
      </c>
      <c r="E167">
        <f t="shared" si="32"/>
        <v>0</v>
      </c>
      <c r="F167">
        <f t="shared" si="33"/>
        <v>0</v>
      </c>
      <c r="H167">
        <f t="shared" si="36"/>
        <v>0</v>
      </c>
      <c r="I167">
        <f t="shared" si="37"/>
        <v>0</v>
      </c>
      <c r="J167">
        <f t="shared" si="38"/>
        <v>0</v>
      </c>
      <c r="M167">
        <f t="shared" si="39"/>
        <v>0</v>
      </c>
      <c r="N167">
        <f t="shared" si="40"/>
        <v>0</v>
      </c>
      <c r="R167">
        <f t="shared" si="41"/>
        <v>0</v>
      </c>
      <c r="S167">
        <f t="shared" si="42"/>
        <v>0</v>
      </c>
    </row>
    <row r="168" spans="1:19" ht="12.75">
      <c r="A168">
        <f t="shared" si="30"/>
        <v>141</v>
      </c>
      <c r="B168">
        <f t="shared" si="31"/>
        <v>0</v>
      </c>
      <c r="C168">
        <f t="shared" si="34"/>
        <v>0</v>
      </c>
      <c r="D168">
        <f t="shared" si="35"/>
        <v>92.74434782608695</v>
      </c>
      <c r="E168">
        <f t="shared" si="32"/>
        <v>0</v>
      </c>
      <c r="F168">
        <f t="shared" si="33"/>
        <v>0</v>
      </c>
      <c r="H168">
        <f t="shared" si="36"/>
        <v>0</v>
      </c>
      <c r="I168">
        <f t="shared" si="37"/>
        <v>0</v>
      </c>
      <c r="J168">
        <f t="shared" si="38"/>
        <v>0</v>
      </c>
      <c r="M168">
        <f t="shared" si="39"/>
        <v>0</v>
      </c>
      <c r="N168">
        <f t="shared" si="40"/>
        <v>0</v>
      </c>
      <c r="R168">
        <f t="shared" si="41"/>
        <v>0</v>
      </c>
      <c r="S168">
        <f t="shared" si="42"/>
        <v>0</v>
      </c>
    </row>
    <row r="169" spans="1:19" ht="12.75">
      <c r="A169">
        <f t="shared" si="30"/>
        <v>142</v>
      </c>
      <c r="B169">
        <f t="shared" si="31"/>
        <v>0</v>
      </c>
      <c r="C169">
        <f t="shared" si="34"/>
        <v>0</v>
      </c>
      <c r="D169">
        <f t="shared" si="35"/>
        <v>92.74434782608695</v>
      </c>
      <c r="E169">
        <f t="shared" si="32"/>
        <v>0</v>
      </c>
      <c r="F169">
        <f t="shared" si="33"/>
        <v>0</v>
      </c>
      <c r="H169">
        <f t="shared" si="36"/>
        <v>0</v>
      </c>
      <c r="I169">
        <f t="shared" si="37"/>
        <v>0</v>
      </c>
      <c r="J169">
        <f t="shared" si="38"/>
        <v>0</v>
      </c>
      <c r="M169">
        <f t="shared" si="39"/>
        <v>0</v>
      </c>
      <c r="N169">
        <f t="shared" si="40"/>
        <v>0</v>
      </c>
      <c r="R169">
        <f t="shared" si="41"/>
        <v>0</v>
      </c>
      <c r="S169">
        <f t="shared" si="42"/>
        <v>0</v>
      </c>
    </row>
    <row r="170" spans="1:19" ht="12.75">
      <c r="A170">
        <f t="shared" si="30"/>
        <v>143</v>
      </c>
      <c r="B170">
        <f t="shared" si="31"/>
        <v>0</v>
      </c>
      <c r="C170">
        <f t="shared" si="34"/>
        <v>0</v>
      </c>
      <c r="D170">
        <f t="shared" si="35"/>
        <v>92.74434782608695</v>
      </c>
      <c r="E170">
        <f t="shared" si="32"/>
        <v>0</v>
      </c>
      <c r="F170">
        <f t="shared" si="33"/>
        <v>0</v>
      </c>
      <c r="H170">
        <f t="shared" si="36"/>
        <v>0</v>
      </c>
      <c r="I170">
        <f t="shared" si="37"/>
        <v>0</v>
      </c>
      <c r="J170">
        <f t="shared" si="38"/>
        <v>0</v>
      </c>
      <c r="M170">
        <f t="shared" si="39"/>
        <v>0</v>
      </c>
      <c r="N170">
        <f t="shared" si="40"/>
        <v>0</v>
      </c>
      <c r="R170">
        <f t="shared" si="41"/>
        <v>0</v>
      </c>
      <c r="S170">
        <f t="shared" si="42"/>
        <v>0</v>
      </c>
    </row>
    <row r="171" spans="1:19" ht="12.75">
      <c r="A171">
        <f t="shared" si="30"/>
        <v>144</v>
      </c>
      <c r="B171">
        <f t="shared" si="31"/>
        <v>0</v>
      </c>
      <c r="C171">
        <f t="shared" si="34"/>
        <v>0</v>
      </c>
      <c r="D171">
        <f t="shared" si="35"/>
        <v>92.74434782608695</v>
      </c>
      <c r="E171">
        <f t="shared" si="32"/>
        <v>0</v>
      </c>
      <c r="F171">
        <f t="shared" si="33"/>
        <v>0</v>
      </c>
      <c r="H171">
        <f t="shared" si="36"/>
        <v>0</v>
      </c>
      <c r="I171">
        <f t="shared" si="37"/>
        <v>0</v>
      </c>
      <c r="J171">
        <f t="shared" si="38"/>
        <v>0</v>
      </c>
      <c r="M171">
        <f t="shared" si="39"/>
        <v>0</v>
      </c>
      <c r="N171">
        <f t="shared" si="40"/>
        <v>0</v>
      </c>
      <c r="R171">
        <f t="shared" si="41"/>
        <v>0</v>
      </c>
      <c r="S171">
        <f t="shared" si="42"/>
        <v>0</v>
      </c>
    </row>
    <row r="172" spans="1:19" ht="12.75">
      <c r="A172">
        <f t="shared" si="30"/>
        <v>145</v>
      </c>
      <c r="B172">
        <f t="shared" si="31"/>
        <v>0</v>
      </c>
      <c r="C172">
        <f t="shared" si="34"/>
        <v>0</v>
      </c>
      <c r="D172">
        <f t="shared" si="35"/>
        <v>92.74434782608695</v>
      </c>
      <c r="E172">
        <f t="shared" si="32"/>
        <v>0</v>
      </c>
      <c r="F172">
        <f t="shared" si="33"/>
        <v>0</v>
      </c>
      <c r="H172">
        <f t="shared" si="36"/>
        <v>0</v>
      </c>
      <c r="I172">
        <f t="shared" si="37"/>
        <v>0</v>
      </c>
      <c r="J172">
        <f t="shared" si="38"/>
        <v>0</v>
      </c>
      <c r="M172">
        <f t="shared" si="39"/>
        <v>0</v>
      </c>
      <c r="N172">
        <f t="shared" si="40"/>
        <v>0</v>
      </c>
      <c r="R172">
        <f t="shared" si="41"/>
        <v>0</v>
      </c>
      <c r="S172">
        <f t="shared" si="42"/>
        <v>0</v>
      </c>
    </row>
    <row r="173" spans="1:19" ht="12.75">
      <c r="A173">
        <f t="shared" si="30"/>
        <v>146</v>
      </c>
      <c r="B173">
        <f t="shared" si="31"/>
        <v>0</v>
      </c>
      <c r="C173">
        <f t="shared" si="34"/>
        <v>0</v>
      </c>
      <c r="D173">
        <f t="shared" si="35"/>
        <v>92.74434782608695</v>
      </c>
      <c r="E173">
        <f t="shared" si="32"/>
        <v>0</v>
      </c>
      <c r="F173">
        <f t="shared" si="33"/>
        <v>0</v>
      </c>
      <c r="H173">
        <f t="shared" si="36"/>
        <v>0</v>
      </c>
      <c r="I173">
        <f t="shared" si="37"/>
        <v>0</v>
      </c>
      <c r="J173">
        <f t="shared" si="38"/>
        <v>0</v>
      </c>
      <c r="M173">
        <f t="shared" si="39"/>
        <v>0</v>
      </c>
      <c r="N173">
        <f t="shared" si="40"/>
        <v>0</v>
      </c>
      <c r="R173">
        <f t="shared" si="41"/>
        <v>0</v>
      </c>
      <c r="S173">
        <f t="shared" si="42"/>
        <v>0</v>
      </c>
    </row>
    <row r="174" spans="1:19" ht="12.75">
      <c r="A174">
        <f t="shared" si="30"/>
        <v>147</v>
      </c>
      <c r="B174">
        <f t="shared" si="31"/>
        <v>0</v>
      </c>
      <c r="C174">
        <f t="shared" si="34"/>
        <v>0</v>
      </c>
      <c r="D174">
        <f t="shared" si="35"/>
        <v>92.74434782608695</v>
      </c>
      <c r="E174">
        <f t="shared" si="32"/>
        <v>0</v>
      </c>
      <c r="F174">
        <f t="shared" si="33"/>
        <v>0</v>
      </c>
      <c r="H174">
        <f t="shared" si="36"/>
        <v>0</v>
      </c>
      <c r="I174">
        <f t="shared" si="37"/>
        <v>0</v>
      </c>
      <c r="J174">
        <f t="shared" si="38"/>
        <v>0</v>
      </c>
      <c r="M174">
        <f t="shared" si="39"/>
        <v>0</v>
      </c>
      <c r="N174">
        <f t="shared" si="40"/>
        <v>0</v>
      </c>
      <c r="R174">
        <f t="shared" si="41"/>
        <v>0</v>
      </c>
      <c r="S174">
        <f t="shared" si="42"/>
        <v>0</v>
      </c>
    </row>
    <row r="175" spans="1:19" ht="12.75">
      <c r="A175">
        <f t="shared" si="30"/>
        <v>148</v>
      </c>
      <c r="B175">
        <f t="shared" si="31"/>
        <v>0</v>
      </c>
      <c r="C175">
        <f t="shared" si="34"/>
        <v>0</v>
      </c>
      <c r="D175">
        <f t="shared" si="35"/>
        <v>92.74434782608695</v>
      </c>
      <c r="E175">
        <f t="shared" si="32"/>
        <v>0</v>
      </c>
      <c r="F175">
        <f t="shared" si="33"/>
        <v>0</v>
      </c>
      <c r="H175">
        <f t="shared" si="36"/>
        <v>0</v>
      </c>
      <c r="I175">
        <f t="shared" si="37"/>
        <v>0</v>
      </c>
      <c r="J175">
        <f t="shared" si="38"/>
        <v>0</v>
      </c>
      <c r="M175">
        <f t="shared" si="39"/>
        <v>0</v>
      </c>
      <c r="N175">
        <f t="shared" si="40"/>
        <v>0</v>
      </c>
      <c r="R175">
        <f t="shared" si="41"/>
        <v>0</v>
      </c>
      <c r="S175">
        <f t="shared" si="42"/>
        <v>0</v>
      </c>
    </row>
    <row r="176" spans="1:19" ht="12.75">
      <c r="A176">
        <f t="shared" si="30"/>
        <v>149</v>
      </c>
      <c r="B176">
        <f t="shared" si="31"/>
        <v>0</v>
      </c>
      <c r="C176">
        <f t="shared" si="34"/>
        <v>0</v>
      </c>
      <c r="D176">
        <f t="shared" si="35"/>
        <v>92.74434782608695</v>
      </c>
      <c r="E176">
        <f t="shared" si="32"/>
        <v>0</v>
      </c>
      <c r="F176">
        <f t="shared" si="33"/>
        <v>0</v>
      </c>
      <c r="H176">
        <f t="shared" si="36"/>
        <v>0</v>
      </c>
      <c r="I176">
        <f t="shared" si="37"/>
        <v>0</v>
      </c>
      <c r="J176">
        <f t="shared" si="38"/>
        <v>0</v>
      </c>
      <c r="M176">
        <f t="shared" si="39"/>
        <v>0</v>
      </c>
      <c r="N176">
        <f t="shared" si="40"/>
        <v>0</v>
      </c>
      <c r="R176">
        <f t="shared" si="41"/>
        <v>0</v>
      </c>
      <c r="S176">
        <f t="shared" si="42"/>
        <v>0</v>
      </c>
    </row>
    <row r="177" spans="1:19" ht="12.75">
      <c r="A177">
        <f t="shared" si="30"/>
        <v>150</v>
      </c>
      <c r="B177">
        <f t="shared" si="31"/>
        <v>0</v>
      </c>
      <c r="C177">
        <f t="shared" si="34"/>
        <v>0</v>
      </c>
      <c r="D177">
        <f t="shared" si="35"/>
        <v>92.74434782608695</v>
      </c>
      <c r="E177">
        <f t="shared" si="32"/>
        <v>0</v>
      </c>
      <c r="F177">
        <f t="shared" si="33"/>
        <v>0</v>
      </c>
      <c r="H177">
        <f t="shared" si="36"/>
        <v>0</v>
      </c>
      <c r="I177">
        <f t="shared" si="37"/>
        <v>0</v>
      </c>
      <c r="J177">
        <f t="shared" si="38"/>
        <v>0</v>
      </c>
      <c r="M177">
        <f t="shared" si="39"/>
        <v>0</v>
      </c>
      <c r="N177">
        <f t="shared" si="40"/>
        <v>0</v>
      </c>
      <c r="R177">
        <f t="shared" si="41"/>
        <v>0</v>
      </c>
      <c r="S177">
        <f t="shared" si="42"/>
        <v>0</v>
      </c>
    </row>
    <row r="178" spans="1:19" ht="12.75">
      <c r="A178">
        <f t="shared" si="30"/>
        <v>151</v>
      </c>
      <c r="B178">
        <f t="shared" si="31"/>
        <v>0</v>
      </c>
      <c r="C178">
        <f t="shared" si="34"/>
        <v>0</v>
      </c>
      <c r="D178">
        <f t="shared" si="35"/>
        <v>92.74434782608695</v>
      </c>
      <c r="E178">
        <f t="shared" si="32"/>
        <v>0</v>
      </c>
      <c r="F178">
        <f t="shared" si="33"/>
        <v>0</v>
      </c>
      <c r="H178">
        <f t="shared" si="36"/>
        <v>0</v>
      </c>
      <c r="I178">
        <f t="shared" si="37"/>
        <v>0</v>
      </c>
      <c r="J178">
        <f t="shared" si="38"/>
        <v>0</v>
      </c>
      <c r="M178">
        <f t="shared" si="39"/>
        <v>0</v>
      </c>
      <c r="N178">
        <f t="shared" si="40"/>
        <v>0</v>
      </c>
      <c r="R178">
        <f t="shared" si="41"/>
        <v>0</v>
      </c>
      <c r="S178">
        <f t="shared" si="42"/>
        <v>0</v>
      </c>
    </row>
    <row r="179" spans="1:19" ht="12.75">
      <c r="A179">
        <f t="shared" si="30"/>
        <v>152</v>
      </c>
      <c r="B179">
        <f t="shared" si="31"/>
        <v>0</v>
      </c>
      <c r="C179">
        <f t="shared" si="34"/>
        <v>0</v>
      </c>
      <c r="D179">
        <f t="shared" si="35"/>
        <v>92.74434782608695</v>
      </c>
      <c r="E179">
        <f t="shared" si="32"/>
        <v>0</v>
      </c>
      <c r="F179">
        <f t="shared" si="33"/>
        <v>0</v>
      </c>
      <c r="H179">
        <f t="shared" si="36"/>
        <v>0</v>
      </c>
      <c r="I179">
        <f t="shared" si="37"/>
        <v>0</v>
      </c>
      <c r="J179">
        <f t="shared" si="38"/>
        <v>0</v>
      </c>
      <c r="M179">
        <f t="shared" si="39"/>
        <v>0</v>
      </c>
      <c r="N179">
        <f t="shared" si="40"/>
        <v>0</v>
      </c>
      <c r="R179">
        <f t="shared" si="41"/>
        <v>0</v>
      </c>
      <c r="S179">
        <f t="shared" si="42"/>
        <v>0</v>
      </c>
    </row>
    <row r="180" spans="1:19" ht="12.75">
      <c r="A180">
        <f t="shared" si="30"/>
        <v>153</v>
      </c>
      <c r="B180">
        <f t="shared" si="31"/>
        <v>0</v>
      </c>
      <c r="C180">
        <f t="shared" si="34"/>
        <v>0</v>
      </c>
      <c r="D180">
        <f t="shared" si="35"/>
        <v>92.74434782608695</v>
      </c>
      <c r="E180">
        <f t="shared" si="32"/>
        <v>0</v>
      </c>
      <c r="F180">
        <f t="shared" si="33"/>
        <v>0</v>
      </c>
      <c r="H180">
        <f t="shared" si="36"/>
        <v>0</v>
      </c>
      <c r="I180">
        <f t="shared" si="37"/>
        <v>0</v>
      </c>
      <c r="J180">
        <f t="shared" si="38"/>
        <v>0</v>
      </c>
      <c r="M180">
        <f t="shared" si="39"/>
        <v>0</v>
      </c>
      <c r="N180">
        <f t="shared" si="40"/>
        <v>0</v>
      </c>
      <c r="R180">
        <f t="shared" si="41"/>
        <v>0</v>
      </c>
      <c r="S180">
        <f t="shared" si="42"/>
        <v>0</v>
      </c>
    </row>
    <row r="181" spans="1:19" ht="12.75">
      <c r="A181">
        <f t="shared" si="30"/>
        <v>154</v>
      </c>
      <c r="B181">
        <f t="shared" si="31"/>
        <v>0</v>
      </c>
      <c r="C181">
        <f t="shared" si="34"/>
        <v>0</v>
      </c>
      <c r="D181">
        <f t="shared" si="35"/>
        <v>92.74434782608695</v>
      </c>
      <c r="E181">
        <f t="shared" si="32"/>
        <v>0</v>
      </c>
      <c r="F181">
        <f t="shared" si="33"/>
        <v>0</v>
      </c>
      <c r="H181">
        <f t="shared" si="36"/>
        <v>0</v>
      </c>
      <c r="I181">
        <f t="shared" si="37"/>
        <v>0</v>
      </c>
      <c r="J181">
        <f t="shared" si="38"/>
        <v>0</v>
      </c>
      <c r="M181">
        <f t="shared" si="39"/>
        <v>0</v>
      </c>
      <c r="N181">
        <f t="shared" si="40"/>
        <v>0</v>
      </c>
      <c r="R181">
        <f t="shared" si="41"/>
        <v>0</v>
      </c>
      <c r="S181">
        <f t="shared" si="42"/>
        <v>0</v>
      </c>
    </row>
    <row r="182" spans="1:19" ht="12.75">
      <c r="A182">
        <f t="shared" si="30"/>
        <v>155</v>
      </c>
      <c r="B182">
        <f t="shared" si="31"/>
        <v>0</v>
      </c>
      <c r="C182">
        <f t="shared" si="34"/>
        <v>0</v>
      </c>
      <c r="D182">
        <f t="shared" si="35"/>
        <v>92.74434782608695</v>
      </c>
      <c r="E182">
        <f t="shared" si="32"/>
        <v>0</v>
      </c>
      <c r="F182">
        <f t="shared" si="33"/>
        <v>0</v>
      </c>
      <c r="H182">
        <f t="shared" si="36"/>
        <v>0</v>
      </c>
      <c r="I182">
        <f t="shared" si="37"/>
        <v>0</v>
      </c>
      <c r="J182">
        <f t="shared" si="38"/>
        <v>0</v>
      </c>
      <c r="M182">
        <f t="shared" si="39"/>
        <v>0</v>
      </c>
      <c r="N182">
        <f t="shared" si="40"/>
        <v>0</v>
      </c>
      <c r="R182">
        <f t="shared" si="41"/>
        <v>0</v>
      </c>
      <c r="S182">
        <f t="shared" si="42"/>
        <v>0</v>
      </c>
    </row>
    <row r="183" spans="1:19" ht="12.75">
      <c r="A183">
        <f t="shared" si="30"/>
        <v>156</v>
      </c>
      <c r="B183">
        <f t="shared" si="31"/>
        <v>0</v>
      </c>
      <c r="C183">
        <f t="shared" si="34"/>
        <v>0</v>
      </c>
      <c r="D183">
        <f t="shared" si="35"/>
        <v>92.74434782608695</v>
      </c>
      <c r="E183">
        <f t="shared" si="32"/>
        <v>0</v>
      </c>
      <c r="F183">
        <f t="shared" si="33"/>
        <v>0</v>
      </c>
      <c r="H183">
        <f t="shared" si="36"/>
        <v>0</v>
      </c>
      <c r="I183">
        <f t="shared" si="37"/>
        <v>0</v>
      </c>
      <c r="J183">
        <f t="shared" si="38"/>
        <v>0</v>
      </c>
      <c r="M183">
        <f t="shared" si="39"/>
        <v>0</v>
      </c>
      <c r="N183">
        <f t="shared" si="40"/>
        <v>0</v>
      </c>
      <c r="R183">
        <f t="shared" si="41"/>
        <v>0</v>
      </c>
      <c r="S183">
        <f t="shared" si="42"/>
        <v>0</v>
      </c>
    </row>
    <row r="184" spans="1:19" ht="12.75">
      <c r="A184">
        <f t="shared" si="30"/>
        <v>157</v>
      </c>
      <c r="B184">
        <f t="shared" si="31"/>
        <v>0</v>
      </c>
      <c r="C184">
        <f t="shared" si="34"/>
        <v>0</v>
      </c>
      <c r="D184">
        <f t="shared" si="35"/>
        <v>92.74434782608695</v>
      </c>
      <c r="E184">
        <f t="shared" si="32"/>
        <v>0</v>
      </c>
      <c r="F184">
        <f t="shared" si="33"/>
        <v>0</v>
      </c>
      <c r="H184">
        <f t="shared" si="36"/>
        <v>0</v>
      </c>
      <c r="I184">
        <f t="shared" si="37"/>
        <v>0</v>
      </c>
      <c r="J184">
        <f t="shared" si="38"/>
        <v>0</v>
      </c>
      <c r="M184">
        <f t="shared" si="39"/>
        <v>0</v>
      </c>
      <c r="N184">
        <f t="shared" si="40"/>
        <v>0</v>
      </c>
      <c r="R184">
        <f t="shared" si="41"/>
        <v>0</v>
      </c>
      <c r="S184">
        <f t="shared" si="42"/>
        <v>0</v>
      </c>
    </row>
    <row r="185" spans="1:19" ht="12.75">
      <c r="A185">
        <f t="shared" si="30"/>
        <v>158</v>
      </c>
      <c r="B185">
        <f t="shared" si="31"/>
        <v>0</v>
      </c>
      <c r="C185">
        <f t="shared" si="34"/>
        <v>0</v>
      </c>
      <c r="D185">
        <f t="shared" si="35"/>
        <v>92.74434782608695</v>
      </c>
      <c r="E185">
        <f t="shared" si="32"/>
        <v>0</v>
      </c>
      <c r="F185">
        <f t="shared" si="33"/>
        <v>0</v>
      </c>
      <c r="H185">
        <f t="shared" si="36"/>
        <v>0</v>
      </c>
      <c r="I185">
        <f t="shared" si="37"/>
        <v>0</v>
      </c>
      <c r="J185">
        <f t="shared" si="38"/>
        <v>0</v>
      </c>
      <c r="M185">
        <f t="shared" si="39"/>
        <v>0</v>
      </c>
      <c r="N185">
        <f t="shared" si="40"/>
        <v>0</v>
      </c>
      <c r="R185">
        <f t="shared" si="41"/>
        <v>0</v>
      </c>
      <c r="S185">
        <f t="shared" si="42"/>
        <v>0</v>
      </c>
    </row>
    <row r="186" spans="1:19" ht="12.75">
      <c r="A186">
        <f t="shared" si="30"/>
        <v>159</v>
      </c>
      <c r="B186">
        <f t="shared" si="31"/>
        <v>0</v>
      </c>
      <c r="C186">
        <f t="shared" si="34"/>
        <v>0</v>
      </c>
      <c r="D186">
        <f t="shared" si="35"/>
        <v>92.74434782608695</v>
      </c>
      <c r="E186">
        <f t="shared" si="32"/>
        <v>0</v>
      </c>
      <c r="F186">
        <f t="shared" si="33"/>
        <v>0</v>
      </c>
      <c r="H186">
        <f t="shared" si="36"/>
        <v>0</v>
      </c>
      <c r="I186">
        <f t="shared" si="37"/>
        <v>0</v>
      </c>
      <c r="J186">
        <f t="shared" si="38"/>
        <v>0</v>
      </c>
      <c r="M186">
        <f t="shared" si="39"/>
        <v>0</v>
      </c>
      <c r="N186">
        <f t="shared" si="40"/>
        <v>0</v>
      </c>
      <c r="R186">
        <f t="shared" si="41"/>
        <v>0</v>
      </c>
      <c r="S186">
        <f t="shared" si="42"/>
        <v>0</v>
      </c>
    </row>
    <row r="187" spans="1:19" ht="12.75">
      <c r="A187">
        <f t="shared" si="30"/>
        <v>160</v>
      </c>
      <c r="B187">
        <f t="shared" si="31"/>
        <v>0</v>
      </c>
      <c r="C187">
        <f t="shared" si="34"/>
        <v>0</v>
      </c>
      <c r="D187">
        <f t="shared" si="35"/>
        <v>92.74434782608695</v>
      </c>
      <c r="E187">
        <f t="shared" si="32"/>
        <v>0</v>
      </c>
      <c r="F187">
        <f t="shared" si="33"/>
        <v>0</v>
      </c>
      <c r="H187">
        <f t="shared" si="36"/>
        <v>0</v>
      </c>
      <c r="I187">
        <f t="shared" si="37"/>
        <v>0</v>
      </c>
      <c r="J187">
        <f t="shared" si="38"/>
        <v>0</v>
      </c>
      <c r="M187">
        <f t="shared" si="39"/>
        <v>0</v>
      </c>
      <c r="N187">
        <f t="shared" si="40"/>
        <v>0</v>
      </c>
      <c r="R187">
        <f t="shared" si="41"/>
        <v>0</v>
      </c>
      <c r="S187">
        <f t="shared" si="42"/>
        <v>0</v>
      </c>
    </row>
    <row r="188" spans="1:19" ht="12.75">
      <c r="A188">
        <f t="shared" si="30"/>
        <v>161</v>
      </c>
      <c r="B188">
        <f t="shared" si="31"/>
        <v>0</v>
      </c>
      <c r="C188">
        <f t="shared" si="34"/>
        <v>0</v>
      </c>
      <c r="D188">
        <f t="shared" si="35"/>
        <v>92.74434782608695</v>
      </c>
      <c r="E188">
        <f t="shared" si="32"/>
        <v>0</v>
      </c>
      <c r="F188">
        <f t="shared" si="33"/>
        <v>0</v>
      </c>
      <c r="H188">
        <f t="shared" si="36"/>
        <v>0</v>
      </c>
      <c r="I188">
        <f t="shared" si="37"/>
        <v>0</v>
      </c>
      <c r="J188">
        <f t="shared" si="38"/>
        <v>0</v>
      </c>
      <c r="M188">
        <f t="shared" si="39"/>
        <v>0</v>
      </c>
      <c r="N188">
        <f t="shared" si="40"/>
        <v>0</v>
      </c>
      <c r="R188">
        <f t="shared" si="41"/>
        <v>0</v>
      </c>
      <c r="S188">
        <f t="shared" si="42"/>
        <v>0</v>
      </c>
    </row>
    <row r="189" spans="1:19" ht="12.75">
      <c r="A189">
        <f t="shared" si="30"/>
        <v>162</v>
      </c>
      <c r="B189">
        <f t="shared" si="31"/>
        <v>0</v>
      </c>
      <c r="C189">
        <f t="shared" si="34"/>
        <v>0</v>
      </c>
      <c r="D189">
        <f t="shared" si="35"/>
        <v>92.74434782608695</v>
      </c>
      <c r="E189">
        <f t="shared" si="32"/>
        <v>0</v>
      </c>
      <c r="F189">
        <f t="shared" si="33"/>
        <v>0</v>
      </c>
      <c r="H189">
        <f t="shared" si="36"/>
        <v>0</v>
      </c>
      <c r="I189">
        <f t="shared" si="37"/>
        <v>0</v>
      </c>
      <c r="J189">
        <f t="shared" si="38"/>
        <v>0</v>
      </c>
      <c r="M189">
        <f t="shared" si="39"/>
        <v>0</v>
      </c>
      <c r="N189">
        <f t="shared" si="40"/>
        <v>0</v>
      </c>
      <c r="R189">
        <f t="shared" si="41"/>
        <v>0</v>
      </c>
      <c r="S189">
        <f t="shared" si="42"/>
        <v>0</v>
      </c>
    </row>
    <row r="190" spans="1:19" ht="12.75">
      <c r="A190">
        <f t="shared" si="30"/>
        <v>163</v>
      </c>
      <c r="B190">
        <f t="shared" si="31"/>
        <v>0</v>
      </c>
      <c r="C190">
        <f t="shared" si="34"/>
        <v>0</v>
      </c>
      <c r="D190">
        <f t="shared" si="35"/>
        <v>92.74434782608695</v>
      </c>
      <c r="E190">
        <f t="shared" si="32"/>
        <v>0</v>
      </c>
      <c r="F190">
        <f t="shared" si="33"/>
        <v>0</v>
      </c>
      <c r="H190">
        <f t="shared" si="36"/>
        <v>0</v>
      </c>
      <c r="I190">
        <f t="shared" si="37"/>
        <v>0</v>
      </c>
      <c r="J190">
        <f t="shared" si="38"/>
        <v>0</v>
      </c>
      <c r="M190">
        <f t="shared" si="39"/>
        <v>0</v>
      </c>
      <c r="N190">
        <f t="shared" si="40"/>
        <v>0</v>
      </c>
      <c r="R190">
        <f t="shared" si="41"/>
        <v>0</v>
      </c>
      <c r="S190">
        <f t="shared" si="42"/>
        <v>0</v>
      </c>
    </row>
    <row r="191" spans="1:19" ht="12.75">
      <c r="A191">
        <f t="shared" si="30"/>
        <v>164</v>
      </c>
      <c r="B191">
        <f t="shared" si="31"/>
        <v>0</v>
      </c>
      <c r="C191">
        <f t="shared" si="34"/>
        <v>0</v>
      </c>
      <c r="D191">
        <f t="shared" si="35"/>
        <v>92.74434782608695</v>
      </c>
      <c r="E191">
        <f t="shared" si="32"/>
        <v>0</v>
      </c>
      <c r="F191">
        <f t="shared" si="33"/>
        <v>0</v>
      </c>
      <c r="H191">
        <f t="shared" si="36"/>
        <v>0</v>
      </c>
      <c r="I191">
        <f t="shared" si="37"/>
        <v>0</v>
      </c>
      <c r="J191">
        <f t="shared" si="38"/>
        <v>0</v>
      </c>
      <c r="M191">
        <f t="shared" si="39"/>
        <v>0</v>
      </c>
      <c r="N191">
        <f t="shared" si="40"/>
        <v>0</v>
      </c>
      <c r="R191">
        <f t="shared" si="41"/>
        <v>0</v>
      </c>
      <c r="S191">
        <f t="shared" si="42"/>
        <v>0</v>
      </c>
    </row>
    <row r="192" spans="1:19" ht="12.75">
      <c r="A192">
        <f aca="true" t="shared" si="43" ref="A192:A228">+A191+1</f>
        <v>165</v>
      </c>
      <c r="B192">
        <f t="shared" si="31"/>
        <v>0</v>
      </c>
      <c r="C192">
        <f t="shared" si="34"/>
        <v>0</v>
      </c>
      <c r="D192">
        <f t="shared" si="35"/>
        <v>92.74434782608695</v>
      </c>
      <c r="E192">
        <f t="shared" si="32"/>
        <v>0</v>
      </c>
      <c r="F192">
        <f t="shared" si="33"/>
        <v>0</v>
      </c>
      <c r="H192">
        <f t="shared" si="36"/>
        <v>0</v>
      </c>
      <c r="I192">
        <f t="shared" si="37"/>
        <v>0</v>
      </c>
      <c r="J192">
        <f t="shared" si="38"/>
        <v>0</v>
      </c>
      <c r="M192">
        <f t="shared" si="39"/>
        <v>0</v>
      </c>
      <c r="N192">
        <f t="shared" si="40"/>
        <v>0</v>
      </c>
      <c r="R192">
        <f t="shared" si="41"/>
        <v>0</v>
      </c>
      <c r="S192">
        <f t="shared" si="42"/>
        <v>0</v>
      </c>
    </row>
    <row r="193" spans="1:19" ht="12.75">
      <c r="A193">
        <f t="shared" si="43"/>
        <v>166</v>
      </c>
      <c r="B193">
        <f t="shared" si="31"/>
        <v>0</v>
      </c>
      <c r="C193">
        <f t="shared" si="34"/>
        <v>0</v>
      </c>
      <c r="D193">
        <f t="shared" si="35"/>
        <v>92.74434782608695</v>
      </c>
      <c r="E193">
        <f t="shared" si="32"/>
        <v>0</v>
      </c>
      <c r="F193">
        <f t="shared" si="33"/>
        <v>0</v>
      </c>
      <c r="H193">
        <f t="shared" si="36"/>
        <v>0</v>
      </c>
      <c r="I193">
        <f t="shared" si="37"/>
        <v>0</v>
      </c>
      <c r="J193">
        <f t="shared" si="38"/>
        <v>0</v>
      </c>
      <c r="M193">
        <f t="shared" si="39"/>
        <v>0</v>
      </c>
      <c r="N193">
        <f t="shared" si="40"/>
        <v>0</v>
      </c>
      <c r="R193">
        <f t="shared" si="41"/>
        <v>0</v>
      </c>
      <c r="S193">
        <f t="shared" si="42"/>
        <v>0</v>
      </c>
    </row>
    <row r="194" spans="1:19" ht="12.75">
      <c r="A194">
        <f t="shared" si="43"/>
        <v>167</v>
      </c>
      <c r="B194">
        <f t="shared" si="31"/>
        <v>0</v>
      </c>
      <c r="C194">
        <f t="shared" si="34"/>
        <v>0</v>
      </c>
      <c r="D194">
        <f t="shared" si="35"/>
        <v>92.74434782608695</v>
      </c>
      <c r="E194">
        <f t="shared" si="32"/>
        <v>0</v>
      </c>
      <c r="F194">
        <f t="shared" si="33"/>
        <v>0</v>
      </c>
      <c r="H194">
        <f t="shared" si="36"/>
        <v>0</v>
      </c>
      <c r="I194">
        <f t="shared" si="37"/>
        <v>0</v>
      </c>
      <c r="J194">
        <f t="shared" si="38"/>
        <v>0</v>
      </c>
      <c r="M194">
        <f t="shared" si="39"/>
        <v>0</v>
      </c>
      <c r="N194">
        <f t="shared" si="40"/>
        <v>0</v>
      </c>
      <c r="R194">
        <f t="shared" si="41"/>
        <v>0</v>
      </c>
      <c r="S194">
        <f t="shared" si="42"/>
        <v>0</v>
      </c>
    </row>
    <row r="195" spans="1:19" ht="12.75">
      <c r="A195">
        <f t="shared" si="43"/>
        <v>168</v>
      </c>
      <c r="B195">
        <f t="shared" si="31"/>
        <v>0</v>
      </c>
      <c r="C195">
        <f t="shared" si="34"/>
        <v>0</v>
      </c>
      <c r="D195">
        <f t="shared" si="35"/>
        <v>92.74434782608695</v>
      </c>
      <c r="E195">
        <f t="shared" si="32"/>
        <v>0</v>
      </c>
      <c r="F195">
        <f t="shared" si="33"/>
        <v>0</v>
      </c>
      <c r="H195">
        <f t="shared" si="36"/>
        <v>0</v>
      </c>
      <c r="I195">
        <f t="shared" si="37"/>
        <v>0</v>
      </c>
      <c r="J195">
        <f t="shared" si="38"/>
        <v>0</v>
      </c>
      <c r="M195">
        <f t="shared" si="39"/>
        <v>0</v>
      </c>
      <c r="N195">
        <f t="shared" si="40"/>
        <v>0</v>
      </c>
      <c r="R195">
        <f t="shared" si="41"/>
        <v>0</v>
      </c>
      <c r="S195">
        <f t="shared" si="42"/>
        <v>0</v>
      </c>
    </row>
    <row r="196" spans="1:19" ht="12.75">
      <c r="A196">
        <f t="shared" si="43"/>
        <v>169</v>
      </c>
      <c r="B196">
        <f t="shared" si="31"/>
        <v>0</v>
      </c>
      <c r="C196">
        <f t="shared" si="34"/>
        <v>0</v>
      </c>
      <c r="D196">
        <f t="shared" si="35"/>
        <v>92.74434782608695</v>
      </c>
      <c r="E196">
        <f t="shared" si="32"/>
        <v>0</v>
      </c>
      <c r="F196">
        <f t="shared" si="33"/>
        <v>0</v>
      </c>
      <c r="H196">
        <f t="shared" si="36"/>
        <v>0</v>
      </c>
      <c r="I196">
        <f t="shared" si="37"/>
        <v>0</v>
      </c>
      <c r="J196">
        <f t="shared" si="38"/>
        <v>0</v>
      </c>
      <c r="M196">
        <f t="shared" si="39"/>
        <v>0</v>
      </c>
      <c r="N196">
        <f t="shared" si="40"/>
        <v>0</v>
      </c>
      <c r="R196">
        <f t="shared" si="41"/>
        <v>0</v>
      </c>
      <c r="S196">
        <f t="shared" si="42"/>
        <v>0</v>
      </c>
    </row>
    <row r="197" spans="1:19" ht="12.75">
      <c r="A197">
        <f t="shared" si="43"/>
        <v>170</v>
      </c>
      <c r="B197">
        <f t="shared" si="31"/>
        <v>0</v>
      </c>
      <c r="C197">
        <f t="shared" si="34"/>
        <v>0</v>
      </c>
      <c r="D197">
        <f t="shared" si="35"/>
        <v>92.74434782608695</v>
      </c>
      <c r="E197">
        <f t="shared" si="32"/>
        <v>0</v>
      </c>
      <c r="F197">
        <f t="shared" si="33"/>
        <v>0</v>
      </c>
      <c r="H197">
        <f t="shared" si="36"/>
        <v>0</v>
      </c>
      <c r="I197">
        <f t="shared" si="37"/>
        <v>0</v>
      </c>
      <c r="J197">
        <f t="shared" si="38"/>
        <v>0</v>
      </c>
      <c r="M197">
        <f t="shared" si="39"/>
        <v>0</v>
      </c>
      <c r="N197">
        <f t="shared" si="40"/>
        <v>0</v>
      </c>
      <c r="R197">
        <f t="shared" si="41"/>
        <v>0</v>
      </c>
      <c r="S197">
        <f t="shared" si="42"/>
        <v>0</v>
      </c>
    </row>
    <row r="198" spans="1:19" ht="12.75">
      <c r="A198">
        <f t="shared" si="43"/>
        <v>171</v>
      </c>
      <c r="B198">
        <f t="shared" si="31"/>
        <v>0</v>
      </c>
      <c r="C198">
        <f t="shared" si="34"/>
        <v>0</v>
      </c>
      <c r="D198">
        <f t="shared" si="35"/>
        <v>92.74434782608695</v>
      </c>
      <c r="E198">
        <f t="shared" si="32"/>
        <v>0</v>
      </c>
      <c r="F198">
        <f t="shared" si="33"/>
        <v>0</v>
      </c>
      <c r="H198">
        <f t="shared" si="36"/>
        <v>0</v>
      </c>
      <c r="I198">
        <f t="shared" si="37"/>
        <v>0</v>
      </c>
      <c r="J198">
        <f t="shared" si="38"/>
        <v>0</v>
      </c>
      <c r="M198">
        <f t="shared" si="39"/>
        <v>0</v>
      </c>
      <c r="N198">
        <f t="shared" si="40"/>
        <v>0</v>
      </c>
      <c r="R198">
        <f t="shared" si="41"/>
        <v>0</v>
      </c>
      <c r="S198">
        <f t="shared" si="42"/>
        <v>0</v>
      </c>
    </row>
    <row r="199" spans="1:19" ht="12.75">
      <c r="A199">
        <f t="shared" si="43"/>
        <v>172</v>
      </c>
      <c r="B199">
        <f t="shared" si="31"/>
        <v>0</v>
      </c>
      <c r="C199">
        <f t="shared" si="34"/>
        <v>0</v>
      </c>
      <c r="D199">
        <f t="shared" si="35"/>
        <v>92.74434782608695</v>
      </c>
      <c r="E199">
        <f t="shared" si="32"/>
        <v>0</v>
      </c>
      <c r="F199">
        <f t="shared" si="33"/>
        <v>0</v>
      </c>
      <c r="H199">
        <f t="shared" si="36"/>
        <v>0</v>
      </c>
      <c r="I199">
        <f t="shared" si="37"/>
        <v>0</v>
      </c>
      <c r="J199">
        <f t="shared" si="38"/>
        <v>0</v>
      </c>
      <c r="M199">
        <f t="shared" si="39"/>
        <v>0</v>
      </c>
      <c r="N199">
        <f t="shared" si="40"/>
        <v>0</v>
      </c>
      <c r="R199">
        <f t="shared" si="41"/>
        <v>0</v>
      </c>
      <c r="S199">
        <f t="shared" si="42"/>
        <v>0</v>
      </c>
    </row>
    <row r="200" spans="1:19" ht="12.75">
      <c r="A200">
        <f t="shared" si="43"/>
        <v>173</v>
      </c>
      <c r="B200">
        <f t="shared" si="31"/>
        <v>0</v>
      </c>
      <c r="C200">
        <f t="shared" si="34"/>
        <v>0</v>
      </c>
      <c r="D200">
        <f t="shared" si="35"/>
        <v>92.74434782608695</v>
      </c>
      <c r="E200">
        <f t="shared" si="32"/>
        <v>0</v>
      </c>
      <c r="F200">
        <f t="shared" si="33"/>
        <v>0</v>
      </c>
      <c r="H200">
        <f t="shared" si="36"/>
        <v>0</v>
      </c>
      <c r="I200">
        <f t="shared" si="37"/>
        <v>0</v>
      </c>
      <c r="J200">
        <f t="shared" si="38"/>
        <v>0</v>
      </c>
      <c r="M200">
        <f t="shared" si="39"/>
        <v>0</v>
      </c>
      <c r="N200">
        <f t="shared" si="40"/>
        <v>0</v>
      </c>
      <c r="R200">
        <f t="shared" si="41"/>
        <v>0</v>
      </c>
      <c r="S200">
        <f t="shared" si="42"/>
        <v>0</v>
      </c>
    </row>
    <row r="201" spans="1:19" ht="12.75">
      <c r="A201">
        <f t="shared" si="43"/>
        <v>174</v>
      </c>
      <c r="B201">
        <f t="shared" si="31"/>
        <v>0</v>
      </c>
      <c r="C201">
        <f t="shared" si="34"/>
        <v>0</v>
      </c>
      <c r="D201">
        <f t="shared" si="35"/>
        <v>92.74434782608695</v>
      </c>
      <c r="E201">
        <f t="shared" si="32"/>
        <v>0</v>
      </c>
      <c r="F201">
        <f t="shared" si="33"/>
        <v>0</v>
      </c>
      <c r="H201">
        <f t="shared" si="36"/>
        <v>0</v>
      </c>
      <c r="I201">
        <f t="shared" si="37"/>
        <v>0</v>
      </c>
      <c r="J201">
        <f t="shared" si="38"/>
        <v>0</v>
      </c>
      <c r="M201">
        <f t="shared" si="39"/>
        <v>0</v>
      </c>
      <c r="N201">
        <f t="shared" si="40"/>
        <v>0</v>
      </c>
      <c r="R201">
        <f t="shared" si="41"/>
        <v>0</v>
      </c>
      <c r="S201">
        <f t="shared" si="42"/>
        <v>0</v>
      </c>
    </row>
    <row r="202" spans="1:19" ht="12.75">
      <c r="A202">
        <f t="shared" si="43"/>
        <v>175</v>
      </c>
      <c r="B202">
        <f t="shared" si="31"/>
        <v>0</v>
      </c>
      <c r="C202">
        <f t="shared" si="34"/>
        <v>0</v>
      </c>
      <c r="D202">
        <f t="shared" si="35"/>
        <v>92.74434782608695</v>
      </c>
      <c r="E202">
        <f t="shared" si="32"/>
        <v>0</v>
      </c>
      <c r="F202">
        <f t="shared" si="33"/>
        <v>0</v>
      </c>
      <c r="H202">
        <f t="shared" si="36"/>
        <v>0</v>
      </c>
      <c r="I202">
        <f t="shared" si="37"/>
        <v>0</v>
      </c>
      <c r="J202">
        <f t="shared" si="38"/>
        <v>0</v>
      </c>
      <c r="M202">
        <f t="shared" si="39"/>
        <v>0</v>
      </c>
      <c r="N202">
        <f t="shared" si="40"/>
        <v>0</v>
      </c>
      <c r="R202">
        <f t="shared" si="41"/>
        <v>0</v>
      </c>
      <c r="S202">
        <f t="shared" si="42"/>
        <v>0</v>
      </c>
    </row>
    <row r="203" spans="1:19" ht="12.75">
      <c r="A203">
        <f t="shared" si="43"/>
        <v>176</v>
      </c>
      <c r="B203">
        <f t="shared" si="31"/>
        <v>0</v>
      </c>
      <c r="C203">
        <f t="shared" si="34"/>
        <v>0</v>
      </c>
      <c r="D203">
        <f t="shared" si="35"/>
        <v>92.74434782608695</v>
      </c>
      <c r="E203">
        <f t="shared" si="32"/>
        <v>0</v>
      </c>
      <c r="F203">
        <f t="shared" si="33"/>
        <v>0</v>
      </c>
      <c r="H203">
        <f t="shared" si="36"/>
        <v>0</v>
      </c>
      <c r="I203">
        <f t="shared" si="37"/>
        <v>0</v>
      </c>
      <c r="J203">
        <f t="shared" si="38"/>
        <v>0</v>
      </c>
      <c r="M203">
        <f t="shared" si="39"/>
        <v>0</v>
      </c>
      <c r="N203">
        <f t="shared" si="40"/>
        <v>0</v>
      </c>
      <c r="R203">
        <f t="shared" si="41"/>
        <v>0</v>
      </c>
      <c r="S203">
        <f t="shared" si="42"/>
        <v>0</v>
      </c>
    </row>
    <row r="204" spans="1:19" ht="12.75">
      <c r="A204">
        <f t="shared" si="43"/>
        <v>177</v>
      </c>
      <c r="B204">
        <f t="shared" si="31"/>
        <v>0</v>
      </c>
      <c r="C204">
        <f t="shared" si="34"/>
        <v>0</v>
      </c>
      <c r="D204">
        <f t="shared" si="35"/>
        <v>92.74434782608695</v>
      </c>
      <c r="E204">
        <f t="shared" si="32"/>
        <v>0</v>
      </c>
      <c r="F204">
        <f t="shared" si="33"/>
        <v>0</v>
      </c>
      <c r="H204">
        <f t="shared" si="36"/>
        <v>0</v>
      </c>
      <c r="I204">
        <f t="shared" si="37"/>
        <v>0</v>
      </c>
      <c r="J204">
        <f t="shared" si="38"/>
        <v>0</v>
      </c>
      <c r="M204">
        <f t="shared" si="39"/>
        <v>0</v>
      </c>
      <c r="N204">
        <f t="shared" si="40"/>
        <v>0</v>
      </c>
      <c r="R204">
        <f t="shared" si="41"/>
        <v>0</v>
      </c>
      <c r="S204">
        <f t="shared" si="42"/>
        <v>0</v>
      </c>
    </row>
    <row r="205" spans="1:19" ht="12.75">
      <c r="A205">
        <f t="shared" si="43"/>
        <v>178</v>
      </c>
      <c r="B205">
        <f t="shared" si="31"/>
        <v>0</v>
      </c>
      <c r="C205">
        <f t="shared" si="34"/>
        <v>0</v>
      </c>
      <c r="D205">
        <f t="shared" si="35"/>
        <v>92.74434782608695</v>
      </c>
      <c r="E205">
        <f t="shared" si="32"/>
        <v>0</v>
      </c>
      <c r="F205">
        <f t="shared" si="33"/>
        <v>0</v>
      </c>
      <c r="H205">
        <f t="shared" si="36"/>
        <v>0</v>
      </c>
      <c r="I205">
        <f t="shared" si="37"/>
        <v>0</v>
      </c>
      <c r="J205">
        <f t="shared" si="38"/>
        <v>0</v>
      </c>
      <c r="M205">
        <f t="shared" si="39"/>
        <v>0</v>
      </c>
      <c r="N205">
        <f t="shared" si="40"/>
        <v>0</v>
      </c>
      <c r="R205">
        <f t="shared" si="41"/>
        <v>0</v>
      </c>
      <c r="S205">
        <f t="shared" si="42"/>
        <v>0</v>
      </c>
    </row>
    <row r="206" spans="1:19" ht="12.75">
      <c r="A206">
        <f t="shared" si="43"/>
        <v>179</v>
      </c>
      <c r="B206">
        <f t="shared" si="31"/>
        <v>0</v>
      </c>
      <c r="C206">
        <f t="shared" si="34"/>
        <v>0</v>
      </c>
      <c r="D206">
        <f t="shared" si="35"/>
        <v>92.74434782608695</v>
      </c>
      <c r="E206">
        <f t="shared" si="32"/>
        <v>0</v>
      </c>
      <c r="F206">
        <f t="shared" si="33"/>
        <v>0</v>
      </c>
      <c r="H206">
        <f t="shared" si="36"/>
        <v>0</v>
      </c>
      <c r="I206">
        <f t="shared" si="37"/>
        <v>0</v>
      </c>
      <c r="J206">
        <f t="shared" si="38"/>
        <v>0</v>
      </c>
      <c r="M206">
        <f t="shared" si="39"/>
        <v>0</v>
      </c>
      <c r="N206">
        <f t="shared" si="40"/>
        <v>0</v>
      </c>
      <c r="R206">
        <f t="shared" si="41"/>
        <v>0</v>
      </c>
      <c r="S206">
        <f t="shared" si="42"/>
        <v>0</v>
      </c>
    </row>
    <row r="207" spans="1:19" ht="12.75">
      <c r="A207">
        <f t="shared" si="43"/>
        <v>180</v>
      </c>
      <c r="B207">
        <f t="shared" si="31"/>
        <v>0</v>
      </c>
      <c r="C207">
        <f t="shared" si="34"/>
        <v>0</v>
      </c>
      <c r="D207">
        <f t="shared" si="35"/>
        <v>92.74434782608695</v>
      </c>
      <c r="E207">
        <f t="shared" si="32"/>
        <v>0</v>
      </c>
      <c r="F207">
        <f t="shared" si="33"/>
        <v>0</v>
      </c>
      <c r="H207">
        <f t="shared" si="36"/>
        <v>0</v>
      </c>
      <c r="I207">
        <f t="shared" si="37"/>
        <v>0</v>
      </c>
      <c r="J207">
        <f t="shared" si="38"/>
        <v>0</v>
      </c>
      <c r="M207">
        <f t="shared" si="39"/>
        <v>0</v>
      </c>
      <c r="N207">
        <f t="shared" si="40"/>
        <v>0</v>
      </c>
      <c r="R207">
        <f t="shared" si="41"/>
        <v>0</v>
      </c>
      <c r="S207">
        <f t="shared" si="42"/>
        <v>0</v>
      </c>
    </row>
    <row r="208" spans="1:19" ht="12.75">
      <c r="A208">
        <f t="shared" si="43"/>
        <v>181</v>
      </c>
      <c r="B208">
        <f t="shared" si="31"/>
        <v>0</v>
      </c>
      <c r="C208">
        <f t="shared" si="34"/>
        <v>0</v>
      </c>
      <c r="D208">
        <f t="shared" si="35"/>
        <v>92.74434782608695</v>
      </c>
      <c r="E208">
        <f t="shared" si="32"/>
        <v>0</v>
      </c>
      <c r="F208">
        <f t="shared" si="33"/>
        <v>0</v>
      </c>
      <c r="H208">
        <f t="shared" si="36"/>
        <v>0</v>
      </c>
      <c r="I208">
        <f t="shared" si="37"/>
        <v>0</v>
      </c>
      <c r="J208">
        <f t="shared" si="38"/>
        <v>0</v>
      </c>
      <c r="M208">
        <f t="shared" si="39"/>
        <v>0</v>
      </c>
      <c r="N208">
        <f t="shared" si="40"/>
        <v>0</v>
      </c>
      <c r="R208">
        <f t="shared" si="41"/>
        <v>0</v>
      </c>
      <c r="S208">
        <f t="shared" si="42"/>
        <v>0</v>
      </c>
    </row>
    <row r="209" spans="1:19" ht="12.75">
      <c r="A209">
        <f t="shared" si="43"/>
        <v>182</v>
      </c>
      <c r="B209">
        <f t="shared" si="31"/>
        <v>0</v>
      </c>
      <c r="C209">
        <f t="shared" si="34"/>
        <v>0</v>
      </c>
      <c r="D209">
        <f t="shared" si="35"/>
        <v>92.74434782608695</v>
      </c>
      <c r="E209">
        <f t="shared" si="32"/>
        <v>0</v>
      </c>
      <c r="F209">
        <f t="shared" si="33"/>
        <v>0</v>
      </c>
      <c r="H209">
        <f t="shared" si="36"/>
        <v>0</v>
      </c>
      <c r="I209">
        <f t="shared" si="37"/>
        <v>0</v>
      </c>
      <c r="J209">
        <f t="shared" si="38"/>
        <v>0</v>
      </c>
      <c r="M209">
        <f t="shared" si="39"/>
        <v>0</v>
      </c>
      <c r="N209">
        <f t="shared" si="40"/>
        <v>0</v>
      </c>
      <c r="R209">
        <f t="shared" si="41"/>
        <v>0</v>
      </c>
      <c r="S209">
        <f t="shared" si="42"/>
        <v>0</v>
      </c>
    </row>
    <row r="210" spans="1:19" ht="12.75">
      <c r="A210">
        <f t="shared" si="43"/>
        <v>183</v>
      </c>
      <c r="B210">
        <f t="shared" si="31"/>
        <v>0</v>
      </c>
      <c r="C210">
        <f t="shared" si="34"/>
        <v>0</v>
      </c>
      <c r="D210">
        <f t="shared" si="35"/>
        <v>92.74434782608695</v>
      </c>
      <c r="E210">
        <f t="shared" si="32"/>
        <v>0</v>
      </c>
      <c r="F210">
        <f t="shared" si="33"/>
        <v>0</v>
      </c>
      <c r="H210">
        <f t="shared" si="36"/>
        <v>0</v>
      </c>
      <c r="I210">
        <f t="shared" si="37"/>
        <v>0</v>
      </c>
      <c r="J210">
        <f t="shared" si="38"/>
        <v>0</v>
      </c>
      <c r="M210">
        <f t="shared" si="39"/>
        <v>0</v>
      </c>
      <c r="N210">
        <f t="shared" si="40"/>
        <v>0</v>
      </c>
      <c r="R210">
        <f t="shared" si="41"/>
        <v>0</v>
      </c>
      <c r="S210">
        <f t="shared" si="42"/>
        <v>0</v>
      </c>
    </row>
    <row r="211" spans="1:19" ht="12.75">
      <c r="A211">
        <f t="shared" si="43"/>
        <v>184</v>
      </c>
      <c r="B211">
        <f t="shared" si="31"/>
        <v>0</v>
      </c>
      <c r="C211">
        <f t="shared" si="34"/>
        <v>0</v>
      </c>
      <c r="D211">
        <f t="shared" si="35"/>
        <v>92.74434782608695</v>
      </c>
      <c r="E211">
        <f t="shared" si="32"/>
        <v>0</v>
      </c>
      <c r="F211">
        <f t="shared" si="33"/>
        <v>0</v>
      </c>
      <c r="H211">
        <f t="shared" si="36"/>
        <v>0</v>
      </c>
      <c r="I211">
        <f t="shared" si="37"/>
        <v>0</v>
      </c>
      <c r="J211">
        <f t="shared" si="38"/>
        <v>0</v>
      </c>
      <c r="M211">
        <f t="shared" si="39"/>
        <v>0</v>
      </c>
      <c r="N211">
        <f t="shared" si="40"/>
        <v>0</v>
      </c>
      <c r="R211">
        <f t="shared" si="41"/>
        <v>0</v>
      </c>
      <c r="S211">
        <f t="shared" si="42"/>
        <v>0</v>
      </c>
    </row>
    <row r="212" spans="1:19" ht="12.75">
      <c r="A212">
        <f t="shared" si="43"/>
        <v>185</v>
      </c>
      <c r="B212">
        <f t="shared" si="31"/>
        <v>0</v>
      </c>
      <c r="C212">
        <f t="shared" si="34"/>
        <v>0</v>
      </c>
      <c r="D212">
        <f t="shared" si="35"/>
        <v>92.74434782608695</v>
      </c>
      <c r="E212">
        <f t="shared" si="32"/>
        <v>0</v>
      </c>
      <c r="F212">
        <f t="shared" si="33"/>
        <v>0</v>
      </c>
      <c r="H212">
        <f t="shared" si="36"/>
        <v>0</v>
      </c>
      <c r="I212">
        <f t="shared" si="37"/>
        <v>0</v>
      </c>
      <c r="J212">
        <f t="shared" si="38"/>
        <v>0</v>
      </c>
      <c r="M212">
        <f t="shared" si="39"/>
        <v>0</v>
      </c>
      <c r="N212">
        <f t="shared" si="40"/>
        <v>0</v>
      </c>
      <c r="R212">
        <f t="shared" si="41"/>
        <v>0</v>
      </c>
      <c r="S212">
        <f t="shared" si="42"/>
        <v>0</v>
      </c>
    </row>
    <row r="213" spans="1:19" ht="12.75">
      <c r="A213">
        <f t="shared" si="43"/>
        <v>186</v>
      </c>
      <c r="B213">
        <f t="shared" si="31"/>
        <v>0</v>
      </c>
      <c r="C213">
        <f t="shared" si="34"/>
        <v>0</v>
      </c>
      <c r="D213">
        <f t="shared" si="35"/>
        <v>92.74434782608695</v>
      </c>
      <c r="E213">
        <f t="shared" si="32"/>
        <v>0</v>
      </c>
      <c r="F213">
        <f t="shared" si="33"/>
        <v>0</v>
      </c>
      <c r="H213">
        <f t="shared" si="36"/>
        <v>0</v>
      </c>
      <c r="I213">
        <f t="shared" si="37"/>
        <v>0</v>
      </c>
      <c r="J213">
        <f t="shared" si="38"/>
        <v>0</v>
      </c>
      <c r="M213">
        <f t="shared" si="39"/>
        <v>0</v>
      </c>
      <c r="N213">
        <f t="shared" si="40"/>
        <v>0</v>
      </c>
      <c r="R213">
        <f t="shared" si="41"/>
        <v>0</v>
      </c>
      <c r="S213">
        <f t="shared" si="42"/>
        <v>0</v>
      </c>
    </row>
    <row r="214" spans="1:19" ht="12.75">
      <c r="A214">
        <f t="shared" si="43"/>
        <v>187</v>
      </c>
      <c r="B214">
        <f t="shared" si="31"/>
        <v>0</v>
      </c>
      <c r="C214">
        <f t="shared" si="34"/>
        <v>0</v>
      </c>
      <c r="D214">
        <f t="shared" si="35"/>
        <v>92.74434782608695</v>
      </c>
      <c r="E214">
        <f t="shared" si="32"/>
        <v>0</v>
      </c>
      <c r="F214">
        <f t="shared" si="33"/>
        <v>0</v>
      </c>
      <c r="H214">
        <f t="shared" si="36"/>
        <v>0</v>
      </c>
      <c r="I214">
        <f t="shared" si="37"/>
        <v>0</v>
      </c>
      <c r="J214">
        <f t="shared" si="38"/>
        <v>0</v>
      </c>
      <c r="M214">
        <f t="shared" si="39"/>
        <v>0</v>
      </c>
      <c r="N214">
        <f t="shared" si="40"/>
        <v>0</v>
      </c>
      <c r="R214">
        <f t="shared" si="41"/>
        <v>0</v>
      </c>
      <c r="S214">
        <f t="shared" si="42"/>
        <v>0</v>
      </c>
    </row>
    <row r="215" spans="1:19" ht="12.75">
      <c r="A215">
        <f t="shared" si="43"/>
        <v>188</v>
      </c>
      <c r="B215">
        <f t="shared" si="31"/>
        <v>0</v>
      </c>
      <c r="C215">
        <f t="shared" si="34"/>
        <v>0</v>
      </c>
      <c r="D215">
        <f t="shared" si="35"/>
        <v>92.74434782608695</v>
      </c>
      <c r="E215">
        <f t="shared" si="32"/>
        <v>0</v>
      </c>
      <c r="F215">
        <f t="shared" si="33"/>
        <v>0</v>
      </c>
      <c r="H215">
        <f t="shared" si="36"/>
        <v>0</v>
      </c>
      <c r="I215">
        <f t="shared" si="37"/>
        <v>0</v>
      </c>
      <c r="J215">
        <f t="shared" si="38"/>
        <v>0</v>
      </c>
      <c r="M215">
        <f t="shared" si="39"/>
        <v>0</v>
      </c>
      <c r="N215">
        <f t="shared" si="40"/>
        <v>0</v>
      </c>
      <c r="R215">
        <f t="shared" si="41"/>
        <v>0</v>
      </c>
      <c r="S215">
        <f t="shared" si="42"/>
        <v>0</v>
      </c>
    </row>
    <row r="216" spans="1:19" ht="12.75">
      <c r="A216">
        <f t="shared" si="43"/>
        <v>189</v>
      </c>
      <c r="B216">
        <f t="shared" si="31"/>
        <v>0</v>
      </c>
      <c r="C216">
        <f t="shared" si="34"/>
        <v>0</v>
      </c>
      <c r="D216">
        <f t="shared" si="35"/>
        <v>92.74434782608695</v>
      </c>
      <c r="E216">
        <f t="shared" si="32"/>
        <v>0</v>
      </c>
      <c r="F216">
        <f t="shared" si="33"/>
        <v>0</v>
      </c>
      <c r="H216">
        <f t="shared" si="36"/>
        <v>0</v>
      </c>
      <c r="I216">
        <f t="shared" si="37"/>
        <v>0</v>
      </c>
      <c r="J216">
        <f t="shared" si="38"/>
        <v>0</v>
      </c>
      <c r="M216">
        <f t="shared" si="39"/>
        <v>0</v>
      </c>
      <c r="N216">
        <f t="shared" si="40"/>
        <v>0</v>
      </c>
      <c r="R216">
        <f t="shared" si="41"/>
        <v>0</v>
      </c>
      <c r="S216">
        <f t="shared" si="42"/>
        <v>0</v>
      </c>
    </row>
    <row r="217" spans="1:19" ht="12.75">
      <c r="A217">
        <f t="shared" si="43"/>
        <v>190</v>
      </c>
      <c r="B217">
        <f t="shared" si="31"/>
        <v>0</v>
      </c>
      <c r="C217">
        <f t="shared" si="34"/>
        <v>0</v>
      </c>
      <c r="D217">
        <f t="shared" si="35"/>
        <v>92.74434782608695</v>
      </c>
      <c r="E217">
        <f t="shared" si="32"/>
        <v>0</v>
      </c>
      <c r="F217">
        <f t="shared" si="33"/>
        <v>0</v>
      </c>
      <c r="H217">
        <f t="shared" si="36"/>
        <v>0</v>
      </c>
      <c r="I217">
        <f t="shared" si="37"/>
        <v>0</v>
      </c>
      <c r="J217">
        <f t="shared" si="38"/>
        <v>0</v>
      </c>
      <c r="M217">
        <f t="shared" si="39"/>
        <v>0</v>
      </c>
      <c r="N217">
        <f t="shared" si="40"/>
        <v>0</v>
      </c>
      <c r="R217">
        <f t="shared" si="41"/>
        <v>0</v>
      </c>
      <c r="S217">
        <f t="shared" si="42"/>
        <v>0</v>
      </c>
    </row>
    <row r="218" spans="1:19" ht="12.75">
      <c r="A218">
        <f t="shared" si="43"/>
        <v>191</v>
      </c>
      <c r="B218">
        <f t="shared" si="31"/>
        <v>0</v>
      </c>
      <c r="C218">
        <f t="shared" si="34"/>
        <v>0</v>
      </c>
      <c r="D218">
        <f t="shared" si="35"/>
        <v>92.74434782608695</v>
      </c>
      <c r="E218">
        <f t="shared" si="32"/>
        <v>0</v>
      </c>
      <c r="F218">
        <f t="shared" si="33"/>
        <v>0</v>
      </c>
      <c r="H218">
        <f t="shared" si="36"/>
        <v>0</v>
      </c>
      <c r="I218">
        <f t="shared" si="37"/>
        <v>0</v>
      </c>
      <c r="J218">
        <f t="shared" si="38"/>
        <v>0</v>
      </c>
      <c r="M218">
        <f t="shared" si="39"/>
        <v>0</v>
      </c>
      <c r="N218">
        <f t="shared" si="40"/>
        <v>0</v>
      </c>
      <c r="R218">
        <f t="shared" si="41"/>
        <v>0</v>
      </c>
      <c r="S218">
        <f t="shared" si="42"/>
        <v>0</v>
      </c>
    </row>
    <row r="219" spans="1:19" ht="12.75">
      <c r="A219">
        <f t="shared" si="43"/>
        <v>192</v>
      </c>
      <c r="B219">
        <f t="shared" si="31"/>
        <v>0</v>
      </c>
      <c r="C219">
        <f t="shared" si="34"/>
        <v>0</v>
      </c>
      <c r="D219">
        <f t="shared" si="35"/>
        <v>92.74434782608695</v>
      </c>
      <c r="E219">
        <f t="shared" si="32"/>
        <v>0</v>
      </c>
      <c r="F219">
        <f t="shared" si="33"/>
        <v>0</v>
      </c>
      <c r="H219">
        <f t="shared" si="36"/>
        <v>0</v>
      </c>
      <c r="I219">
        <f t="shared" si="37"/>
        <v>0</v>
      </c>
      <c r="J219">
        <f t="shared" si="38"/>
        <v>0</v>
      </c>
      <c r="M219">
        <f t="shared" si="39"/>
        <v>0</v>
      </c>
      <c r="N219">
        <f t="shared" si="40"/>
        <v>0</v>
      </c>
      <c r="R219">
        <f t="shared" si="41"/>
        <v>0</v>
      </c>
      <c r="S219">
        <f t="shared" si="42"/>
        <v>0</v>
      </c>
    </row>
    <row r="220" spans="1:19" ht="12.75">
      <c r="A220">
        <f t="shared" si="43"/>
        <v>193</v>
      </c>
      <c r="B220">
        <f aca="true" t="shared" si="44" ref="B220:B228">IF(A220&lt;=$H$7,IF(R220&gt;0,R220,IF(A220&lt;=$C$9,$A$9,IF(A220&lt;=$C$10,$A$10,IF(A220&lt;=$C$11,$A$11,$A$12)))),0)</f>
        <v>0</v>
      </c>
      <c r="C220">
        <f t="shared" si="34"/>
        <v>0</v>
      </c>
      <c r="D220">
        <f t="shared" si="35"/>
        <v>92.74434782608695</v>
      </c>
      <c r="E220">
        <f aca="true" t="shared" si="45" ref="E220:E228">IF(B220&gt;0,+D220^$H$12/(B220/$K$14)^$H$13*$H$14*20,0)</f>
        <v>0</v>
      </c>
      <c r="F220">
        <f aca="true" t="shared" si="46" ref="F220:F228">IF(E220&gt;0,+F219+E220-C220+C219,0)</f>
        <v>0</v>
      </c>
      <c r="H220">
        <f t="shared" si="36"/>
        <v>0</v>
      </c>
      <c r="I220">
        <f t="shared" si="37"/>
        <v>0</v>
      </c>
      <c r="J220">
        <f t="shared" si="38"/>
        <v>0</v>
      </c>
      <c r="M220">
        <f t="shared" si="39"/>
        <v>0</v>
      </c>
      <c r="N220">
        <f t="shared" si="40"/>
        <v>0</v>
      </c>
      <c r="R220">
        <f t="shared" si="41"/>
        <v>0</v>
      </c>
      <c r="S220">
        <f t="shared" si="42"/>
        <v>0</v>
      </c>
    </row>
    <row r="221" spans="1:19" ht="12.75">
      <c r="A221">
        <f t="shared" si="43"/>
        <v>194</v>
      </c>
      <c r="B221">
        <f t="shared" si="44"/>
        <v>0</v>
      </c>
      <c r="C221">
        <f aca="true" t="shared" si="47" ref="C221:C228">IF(A221&lt;=$L$7,C220+20*$L$5/100,IF(A221&lt;=$K$7,C220+20*$K$5/100,IF(A221&lt;=$J$7,C220+20*$J$5/100,IF(A221&lt;=$I$7,C220+20*$I$5/100,C220+20*$H$5/100))))</f>
        <v>0</v>
      </c>
      <c r="D221">
        <f aca="true" t="shared" si="48" ref="D221:D228">IF(A221&lt;=$L$7,D220+20*$L$8,IF(A221&lt;=$K$7,D220+20*$K$8,IF(A221&lt;=$J$7,D220+20*$J$8,IF(A221&lt;=$I$7,D220+20*$I$8,D220+20*$H$8))))</f>
        <v>92.74434782608695</v>
      </c>
      <c r="E221">
        <f t="shared" si="45"/>
        <v>0</v>
      </c>
      <c r="F221">
        <f t="shared" si="46"/>
        <v>0</v>
      </c>
      <c r="H221">
        <f aca="true" t="shared" si="49" ref="H221:H228">IF(A221&lt;=$H$7,IF(S221&gt;0,S221,IF(A221&lt;=$E$9,$A$9,IF(A221&lt;=$E$10,$A$10,IF(A221&lt;=$E$11,$A$11,$A$12)))),0)</f>
        <v>0</v>
      </c>
      <c r="I221">
        <f aca="true" t="shared" si="50" ref="I221:I228">IF(H221&gt;0,+D221^$H$12/(H221/$K$14)^$H$13*$H$14*20,0)</f>
        <v>0</v>
      </c>
      <c r="J221">
        <f aca="true" t="shared" si="51" ref="J221:J228">IF(I221&gt;0,+J220+I221-C221+C220,0)</f>
        <v>0</v>
      </c>
      <c r="M221">
        <f aca="true" t="shared" si="52" ref="M221:M228">IF(B221&gt;0,(B221/1000)^2*PI()/4,0)</f>
        <v>0</v>
      </c>
      <c r="N221">
        <f aca="true" t="shared" si="53" ref="N221:N228">IF(M221&gt;0,D221/4.4/M221/3600,0)</f>
        <v>0</v>
      </c>
      <c r="R221">
        <f aca="true" t="shared" si="54" ref="R221:R228">IF(A221&lt;=$C$3,$A$3,IF(A221&lt;=$C$4,$A$4,IF(A221&lt;=$C$5,$A$5,IF(A221&lt;=$C$6,$A$6,IF(A221&lt;=$C$7,$A$7,IF(A221&lt;=$C$8,$A$8,0))))))</f>
        <v>0</v>
      </c>
      <c r="S221">
        <f aca="true" t="shared" si="55" ref="S221:S228">IF(A221&lt;=$E$3,$A$3,IF(A221&lt;=$E$4,$A$4,IF(A221&lt;=$E$5,$A$5,IF(A221&lt;=$E$6,$A$6,IF(A221&lt;=$E$7,$A$7,IF(A221&lt;=$E$8,$A$8,0))))))</f>
        <v>0</v>
      </c>
    </row>
    <row r="222" spans="1:19" ht="12.75">
      <c r="A222">
        <f t="shared" si="43"/>
        <v>195</v>
      </c>
      <c r="B222">
        <f t="shared" si="44"/>
        <v>0</v>
      </c>
      <c r="C222">
        <f t="shared" si="47"/>
        <v>0</v>
      </c>
      <c r="D222">
        <f t="shared" si="48"/>
        <v>92.74434782608695</v>
      </c>
      <c r="E222">
        <f t="shared" si="45"/>
        <v>0</v>
      </c>
      <c r="F222">
        <f t="shared" si="46"/>
        <v>0</v>
      </c>
      <c r="H222">
        <f t="shared" si="49"/>
        <v>0</v>
      </c>
      <c r="I222">
        <f t="shared" si="50"/>
        <v>0</v>
      </c>
      <c r="J222">
        <f t="shared" si="51"/>
        <v>0</v>
      </c>
      <c r="M222">
        <f t="shared" si="52"/>
        <v>0</v>
      </c>
      <c r="N222">
        <f t="shared" si="53"/>
        <v>0</v>
      </c>
      <c r="R222">
        <f t="shared" si="54"/>
        <v>0</v>
      </c>
      <c r="S222">
        <f t="shared" si="55"/>
        <v>0</v>
      </c>
    </row>
    <row r="223" spans="1:19" ht="12.75">
      <c r="A223">
        <f t="shared" si="43"/>
        <v>196</v>
      </c>
      <c r="B223">
        <f t="shared" si="44"/>
        <v>0</v>
      </c>
      <c r="C223">
        <f t="shared" si="47"/>
        <v>0</v>
      </c>
      <c r="D223">
        <f t="shared" si="48"/>
        <v>92.74434782608695</v>
      </c>
      <c r="E223">
        <f t="shared" si="45"/>
        <v>0</v>
      </c>
      <c r="F223">
        <f t="shared" si="46"/>
        <v>0</v>
      </c>
      <c r="H223">
        <f t="shared" si="49"/>
        <v>0</v>
      </c>
      <c r="I223">
        <f t="shared" si="50"/>
        <v>0</v>
      </c>
      <c r="J223">
        <f t="shared" si="51"/>
        <v>0</v>
      </c>
      <c r="M223">
        <f t="shared" si="52"/>
        <v>0</v>
      </c>
      <c r="N223">
        <f t="shared" si="53"/>
        <v>0</v>
      </c>
      <c r="R223">
        <f t="shared" si="54"/>
        <v>0</v>
      </c>
      <c r="S223">
        <f t="shared" si="55"/>
        <v>0</v>
      </c>
    </row>
    <row r="224" spans="1:19" ht="12.75">
      <c r="A224">
        <f t="shared" si="43"/>
        <v>197</v>
      </c>
      <c r="B224">
        <f t="shared" si="44"/>
        <v>0</v>
      </c>
      <c r="C224">
        <f t="shared" si="47"/>
        <v>0</v>
      </c>
      <c r="D224">
        <f t="shared" si="48"/>
        <v>92.74434782608695</v>
      </c>
      <c r="E224">
        <f t="shared" si="45"/>
        <v>0</v>
      </c>
      <c r="F224">
        <f t="shared" si="46"/>
        <v>0</v>
      </c>
      <c r="H224">
        <f t="shared" si="49"/>
        <v>0</v>
      </c>
      <c r="I224">
        <f t="shared" si="50"/>
        <v>0</v>
      </c>
      <c r="J224">
        <f t="shared" si="51"/>
        <v>0</v>
      </c>
      <c r="M224">
        <f t="shared" si="52"/>
        <v>0</v>
      </c>
      <c r="N224">
        <f t="shared" si="53"/>
        <v>0</v>
      </c>
      <c r="R224">
        <f t="shared" si="54"/>
        <v>0</v>
      </c>
      <c r="S224">
        <f t="shared" si="55"/>
        <v>0</v>
      </c>
    </row>
    <row r="225" spans="1:19" ht="12.75">
      <c r="A225">
        <f t="shared" si="43"/>
        <v>198</v>
      </c>
      <c r="B225">
        <f t="shared" si="44"/>
        <v>0</v>
      </c>
      <c r="C225">
        <f t="shared" si="47"/>
        <v>0</v>
      </c>
      <c r="D225">
        <f t="shared" si="48"/>
        <v>92.74434782608695</v>
      </c>
      <c r="E225">
        <f t="shared" si="45"/>
        <v>0</v>
      </c>
      <c r="F225">
        <f t="shared" si="46"/>
        <v>0</v>
      </c>
      <c r="H225">
        <f t="shared" si="49"/>
        <v>0</v>
      </c>
      <c r="I225">
        <f t="shared" si="50"/>
        <v>0</v>
      </c>
      <c r="J225">
        <f t="shared" si="51"/>
        <v>0</v>
      </c>
      <c r="M225">
        <f t="shared" si="52"/>
        <v>0</v>
      </c>
      <c r="N225">
        <f t="shared" si="53"/>
        <v>0</v>
      </c>
      <c r="R225">
        <f t="shared" si="54"/>
        <v>0</v>
      </c>
      <c r="S225">
        <f t="shared" si="55"/>
        <v>0</v>
      </c>
    </row>
    <row r="226" spans="1:19" ht="12.75">
      <c r="A226">
        <f t="shared" si="43"/>
        <v>199</v>
      </c>
      <c r="B226">
        <f t="shared" si="44"/>
        <v>0</v>
      </c>
      <c r="C226">
        <f t="shared" si="47"/>
        <v>0</v>
      </c>
      <c r="D226">
        <f t="shared" si="48"/>
        <v>92.74434782608695</v>
      </c>
      <c r="E226">
        <f t="shared" si="45"/>
        <v>0</v>
      </c>
      <c r="F226">
        <f t="shared" si="46"/>
        <v>0</v>
      </c>
      <c r="H226">
        <f t="shared" si="49"/>
        <v>0</v>
      </c>
      <c r="I226">
        <f t="shared" si="50"/>
        <v>0</v>
      </c>
      <c r="J226">
        <f t="shared" si="51"/>
        <v>0</v>
      </c>
      <c r="M226">
        <f t="shared" si="52"/>
        <v>0</v>
      </c>
      <c r="N226">
        <f t="shared" si="53"/>
        <v>0</v>
      </c>
      <c r="R226">
        <f t="shared" si="54"/>
        <v>0</v>
      </c>
      <c r="S226">
        <f t="shared" si="55"/>
        <v>0</v>
      </c>
    </row>
    <row r="227" spans="1:19" ht="12.75">
      <c r="A227">
        <f t="shared" si="43"/>
        <v>200</v>
      </c>
      <c r="B227">
        <f t="shared" si="44"/>
        <v>0</v>
      </c>
      <c r="C227">
        <f t="shared" si="47"/>
        <v>0</v>
      </c>
      <c r="D227">
        <f t="shared" si="48"/>
        <v>92.74434782608695</v>
      </c>
      <c r="E227">
        <f t="shared" si="45"/>
        <v>0</v>
      </c>
      <c r="F227">
        <f t="shared" si="46"/>
        <v>0</v>
      </c>
      <c r="H227">
        <f t="shared" si="49"/>
        <v>0</v>
      </c>
      <c r="I227">
        <f t="shared" si="50"/>
        <v>0</v>
      </c>
      <c r="J227">
        <f t="shared" si="51"/>
        <v>0</v>
      </c>
      <c r="M227">
        <f t="shared" si="52"/>
        <v>0</v>
      </c>
      <c r="N227">
        <f t="shared" si="53"/>
        <v>0</v>
      </c>
      <c r="R227">
        <f t="shared" si="54"/>
        <v>0</v>
      </c>
      <c r="S227">
        <f t="shared" si="55"/>
        <v>0</v>
      </c>
    </row>
    <row r="228" spans="1:19" ht="12.75">
      <c r="A228">
        <f t="shared" si="43"/>
        <v>201</v>
      </c>
      <c r="B228">
        <f t="shared" si="44"/>
        <v>0</v>
      </c>
      <c r="C228">
        <f t="shared" si="47"/>
        <v>0</v>
      </c>
      <c r="D228">
        <f t="shared" si="48"/>
        <v>92.74434782608695</v>
      </c>
      <c r="E228">
        <f t="shared" si="45"/>
        <v>0</v>
      </c>
      <c r="F228">
        <f t="shared" si="46"/>
        <v>0</v>
      </c>
      <c r="H228">
        <f t="shared" si="49"/>
        <v>0</v>
      </c>
      <c r="I228">
        <f t="shared" si="50"/>
        <v>0</v>
      </c>
      <c r="J228">
        <f t="shared" si="51"/>
        <v>0</v>
      </c>
      <c r="M228">
        <f t="shared" si="52"/>
        <v>0</v>
      </c>
      <c r="N228">
        <f t="shared" si="53"/>
        <v>0</v>
      </c>
      <c r="R228">
        <f t="shared" si="54"/>
        <v>0</v>
      </c>
      <c r="S228">
        <f t="shared" si="55"/>
        <v>0</v>
      </c>
    </row>
    <row r="230" spans="6:14" ht="12.75">
      <c r="F230">
        <f>LOOKUP(C12-1,$A$28:$A$228,F28:F228)</f>
        <v>47.19092218796447</v>
      </c>
      <c r="J230">
        <f>LOOKUP(E12-1,$A$28:$A$228,J28:J228)</f>
        <v>42.7565430884031</v>
      </c>
      <c r="N230" t="e">
        <f>LOOKUP(D9,A28:A228,J28:J228)</f>
        <v>#N/A</v>
      </c>
    </row>
    <row r="231" spans="6:14" ht="12.75">
      <c r="F231">
        <f>+F230-$H$11*2.324</f>
        <v>-2.3102778120355225</v>
      </c>
      <c r="J231">
        <f>+J230-$H$11*2.324</f>
        <v>-6.744656911596891</v>
      </c>
      <c r="N231" t="e">
        <f>+N230-$D$5*2.3</f>
        <v>#N/A</v>
      </c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11.7109375" style="0" bestFit="1" customWidth="1"/>
    <col min="4" max="5" width="12.28125" style="0" bestFit="1" customWidth="1"/>
    <col min="8" max="8" width="12.28125" style="0" bestFit="1" customWidth="1"/>
    <col min="13" max="13" width="12.28125" style="0" bestFit="1" customWidth="1"/>
    <col min="17" max="17" width="13.421875" style="0" customWidth="1"/>
  </cols>
  <sheetData>
    <row r="1" spans="1:5" ht="12.75">
      <c r="A1" t="s">
        <v>0</v>
      </c>
      <c r="B1">
        <f>+Hoja1!B2*4.4</f>
        <v>0</v>
      </c>
      <c r="D1" t="s">
        <v>8</v>
      </c>
      <c r="E1">
        <f>IF(B1&gt;0,+($B$4*G3/100/$B$8)^(1/$B$6)*E3/$B$1,0)</f>
        <v>0</v>
      </c>
    </row>
    <row r="2" spans="1:5" ht="12.75">
      <c r="A2" t="s">
        <v>1</v>
      </c>
      <c r="B2">
        <f>+Hoja1!B3*4.4</f>
        <v>0</v>
      </c>
      <c r="D2" t="s">
        <v>12</v>
      </c>
      <c r="E2">
        <f>IF(B1&gt;0,+$B$8*($B$1/$B$3)^$B$6,0)</f>
        <v>0</v>
      </c>
    </row>
    <row r="3" spans="1:7" ht="12.75">
      <c r="A3" t="s">
        <v>2</v>
      </c>
      <c r="B3">
        <f>+Hoja1!B4/0.303</f>
        <v>0</v>
      </c>
      <c r="D3" t="s">
        <v>32</v>
      </c>
      <c r="E3">
        <f>IF(B1&gt;0,+B3*B1/(B1-B2),0)</f>
        <v>0</v>
      </c>
      <c r="F3" t="s">
        <v>29</v>
      </c>
      <c r="G3">
        <f>+Hoja1!R3</f>
        <v>1.05</v>
      </c>
    </row>
    <row r="4" spans="1:7" ht="12.75">
      <c r="A4" t="s">
        <v>27</v>
      </c>
      <c r="B4" s="2">
        <f>+((Hoja1!B6-Hoja1!B7)*100+SUMPRODUCT(Hoja1!B4:F4,Hoja1!B5:F5))/SUM(Hoja1!B4:F4)</f>
        <v>10.869565217391305</v>
      </c>
      <c r="D4" t="s">
        <v>22</v>
      </c>
      <c r="E4">
        <f>+Hoja1!B5</f>
        <v>0</v>
      </c>
      <c r="G4" t="s">
        <v>23</v>
      </c>
    </row>
    <row r="5" spans="1:5" ht="12.75">
      <c r="A5" t="s">
        <v>6</v>
      </c>
      <c r="B5">
        <f>+Hoja1!B6*1.42</f>
        <v>21.299999999999997</v>
      </c>
      <c r="D5" t="s">
        <v>7</v>
      </c>
      <c r="E5">
        <f>+B5-(B4-E4)/100*B3*0.4335</f>
        <v>21.299999999999997</v>
      </c>
    </row>
    <row r="6" spans="1:5" ht="12.75">
      <c r="A6" t="s">
        <v>9</v>
      </c>
      <c r="B6">
        <v>1.852</v>
      </c>
      <c r="D6" t="s">
        <v>14</v>
      </c>
      <c r="E6">
        <f>+B7/B6</f>
        <v>2.6301295896328294</v>
      </c>
    </row>
    <row r="7" spans="1:26" ht="12.75">
      <c r="A7" t="s">
        <v>10</v>
      </c>
      <c r="B7">
        <v>4.871</v>
      </c>
      <c r="X7" t="s">
        <v>4</v>
      </c>
      <c r="Y7" t="s">
        <v>39</v>
      </c>
      <c r="Z7" t="s">
        <v>40</v>
      </c>
    </row>
    <row r="8" spans="1:5" ht="12.75">
      <c r="A8" t="s">
        <v>11</v>
      </c>
      <c r="B8">
        <v>0.000977</v>
      </c>
      <c r="D8" t="s">
        <v>16</v>
      </c>
      <c r="E8">
        <v>26.94</v>
      </c>
    </row>
    <row r="9" spans="1:26" ht="12.75">
      <c r="A9" t="s">
        <v>20</v>
      </c>
      <c r="B9">
        <f>ROUNDUP(B3/19.802,0)</f>
        <v>0</v>
      </c>
      <c r="X9">
        <f>+Hoja1!A10</f>
        <v>40</v>
      </c>
      <c r="Y9">
        <f>+Hoja1!D10</f>
        <v>0</v>
      </c>
      <c r="Z9">
        <f>+Y9+Z8+B9-B10</f>
        <v>0</v>
      </c>
    </row>
    <row r="10" spans="1:26" ht="12.75">
      <c r="A10" t="s">
        <v>33</v>
      </c>
      <c r="B10">
        <f>ROUNDUP(E3/19.802,0)</f>
        <v>0</v>
      </c>
      <c r="I10">
        <f>+B10-B9</f>
        <v>0</v>
      </c>
      <c r="X10">
        <f>+Hoja1!A11</f>
        <v>50</v>
      </c>
      <c r="Y10">
        <f>+Hoja1!D11</f>
        <v>8</v>
      </c>
      <c r="Z10">
        <f>+Y10+Z9</f>
        <v>8</v>
      </c>
    </row>
    <row r="11" spans="3:22" ht="12.75">
      <c r="C11" t="s">
        <v>13</v>
      </c>
      <c r="D11" t="s">
        <v>15</v>
      </c>
      <c r="E11" t="s">
        <v>17</v>
      </c>
      <c r="F11" t="s">
        <v>18</v>
      </c>
      <c r="G11" t="s">
        <v>19</v>
      </c>
      <c r="H11" t="s">
        <v>34</v>
      </c>
      <c r="I11" t="s">
        <v>58</v>
      </c>
      <c r="J11" t="s">
        <v>35</v>
      </c>
      <c r="T11">
        <f>+Hoja1!A12</f>
        <v>63</v>
      </c>
      <c r="U11">
        <f>+Hoja1!D12</f>
        <v>0</v>
      </c>
      <c r="V11">
        <f>+U11+Z10</f>
        <v>8</v>
      </c>
    </row>
    <row r="12" spans="8:22" ht="12.75">
      <c r="H12">
        <v>0</v>
      </c>
      <c r="I12">
        <v>0</v>
      </c>
      <c r="T12">
        <f>+Hoja1!A13</f>
        <v>75</v>
      </c>
      <c r="U12">
        <f>+Hoja1!D13</f>
        <v>0</v>
      </c>
      <c r="V12">
        <f aca="true" t="shared" si="0" ref="V12:V19">+U12+V11</f>
        <v>8</v>
      </c>
    </row>
    <row r="13" spans="1:22" ht="12.75">
      <c r="A13">
        <v>40</v>
      </c>
      <c r="B13">
        <v>50</v>
      </c>
      <c r="C13">
        <f aca="true" t="shared" si="1" ref="C13:C22">+((B13/$E$8)^$E$6-(A13/$E$8)^$E$6)*$B$6</f>
        <v>4.181720140885985</v>
      </c>
      <c r="D13">
        <f aca="true" t="shared" si="2" ref="D13:D22">+((A13/$E$8)^(-$B$7)-(B13/$E$8)^(-$B$7))</f>
        <v>0.09664569371524201</v>
      </c>
      <c r="E13">
        <f aca="true" t="shared" si="3" ref="E13:E22">+(C13/D13)^(1/($B$6+1))*$E$1</f>
        <v>0</v>
      </c>
      <c r="F13">
        <f>+E13-E12</f>
        <v>0</v>
      </c>
      <c r="G13">
        <f>+INT(F13/20)</f>
        <v>0</v>
      </c>
      <c r="H13">
        <f aca="true" t="shared" si="4" ref="H13:H22">+H12+G13</f>
        <v>0</v>
      </c>
      <c r="I13">
        <f>IF(H13&gt;$I$10,H13-$I$10,0)</f>
        <v>0</v>
      </c>
      <c r="J13">
        <f>IF(I12&lt;$B$9,IF(I13&lt;$B$9,I13-I12,$B$9-I12),0)</f>
        <v>0</v>
      </c>
      <c r="T13">
        <f>+Hoja1!A14</f>
        <v>90</v>
      </c>
      <c r="U13">
        <f>+Hoja1!D14</f>
        <v>0</v>
      </c>
      <c r="V13">
        <f t="shared" si="0"/>
        <v>8</v>
      </c>
    </row>
    <row r="14" spans="1:22" ht="12.75">
      <c r="A14">
        <v>50</v>
      </c>
      <c r="B14">
        <v>63</v>
      </c>
      <c r="C14">
        <f t="shared" si="1"/>
        <v>7.879156573185268</v>
      </c>
      <c r="D14">
        <f t="shared" si="2"/>
        <v>0.033225122043943296</v>
      </c>
      <c r="E14">
        <f t="shared" si="3"/>
        <v>0</v>
      </c>
      <c r="F14">
        <f>+E14-E13</f>
        <v>0</v>
      </c>
      <c r="G14">
        <f>+INT(F14/20)</f>
        <v>0</v>
      </c>
      <c r="H14">
        <f t="shared" si="4"/>
        <v>0</v>
      </c>
      <c r="I14">
        <f aca="true" t="shared" si="5" ref="I14:I22">IF(H14&gt;$I$10,H14-$I$10,0)</f>
        <v>0</v>
      </c>
      <c r="J14">
        <f aca="true" t="shared" si="6" ref="J14:J22">IF(I13&lt;$B$9,IF(I14&lt;$B$9,I14-I13,$B$9-I13),0)</f>
        <v>0</v>
      </c>
      <c r="M14" s="5"/>
      <c r="T14">
        <f>+Hoja1!A15</f>
        <v>110</v>
      </c>
      <c r="U14">
        <f>+Hoja1!D15</f>
        <v>0</v>
      </c>
      <c r="V14">
        <f t="shared" si="0"/>
        <v>8</v>
      </c>
    </row>
    <row r="15" spans="1:22" ht="12.75">
      <c r="A15">
        <f>+B14</f>
        <v>63</v>
      </c>
      <c r="B15">
        <v>75</v>
      </c>
      <c r="C15">
        <f t="shared" si="1"/>
        <v>10.064509207348111</v>
      </c>
      <c r="D15">
        <f t="shared" si="2"/>
        <v>0.009130273751808554</v>
      </c>
      <c r="E15">
        <f t="shared" si="3"/>
        <v>0</v>
      </c>
      <c r="F15">
        <f aca="true" t="shared" si="7" ref="F15:F22">+E15-E14</f>
        <v>0</v>
      </c>
      <c r="G15">
        <f aca="true" t="shared" si="8" ref="G15:G22">+INT(F15/20)</f>
        <v>0</v>
      </c>
      <c r="H15">
        <f t="shared" si="4"/>
        <v>0</v>
      </c>
      <c r="I15">
        <f t="shared" si="5"/>
        <v>0</v>
      </c>
      <c r="J15">
        <f t="shared" si="6"/>
        <v>0</v>
      </c>
      <c r="T15">
        <f>+Hoja1!A16</f>
        <v>140</v>
      </c>
      <c r="U15">
        <f>+Hoja1!D16</f>
        <v>0</v>
      </c>
      <c r="V15">
        <f t="shared" si="0"/>
        <v>8</v>
      </c>
    </row>
    <row r="16" spans="1:22" ht="12.75">
      <c r="A16">
        <f aca="true" t="shared" si="9" ref="A16:A22">+B15</f>
        <v>75</v>
      </c>
      <c r="B16">
        <v>90</v>
      </c>
      <c r="C16">
        <f t="shared" si="1"/>
        <v>16.836848739897714</v>
      </c>
      <c r="D16">
        <f t="shared" si="2"/>
        <v>0.004016362012630054</v>
      </c>
      <c r="E16">
        <f t="shared" si="3"/>
        <v>0</v>
      </c>
      <c r="F16">
        <f t="shared" si="7"/>
        <v>0</v>
      </c>
      <c r="G16">
        <f t="shared" si="8"/>
        <v>0</v>
      </c>
      <c r="H16">
        <f t="shared" si="4"/>
        <v>0</v>
      </c>
      <c r="I16">
        <f t="shared" si="5"/>
        <v>0</v>
      </c>
      <c r="J16">
        <f t="shared" si="6"/>
        <v>0</v>
      </c>
      <c r="T16">
        <f>+Hoja1!A17</f>
        <v>160</v>
      </c>
      <c r="U16">
        <f>+Hoja1!D17</f>
        <v>0</v>
      </c>
      <c r="V16">
        <f t="shared" si="0"/>
        <v>8</v>
      </c>
    </row>
    <row r="17" spans="1:22" ht="12.75">
      <c r="A17">
        <f t="shared" si="9"/>
        <v>90</v>
      </c>
      <c r="B17">
        <v>110</v>
      </c>
      <c r="C17">
        <f t="shared" si="1"/>
        <v>30.726941539922827</v>
      </c>
      <c r="D17">
        <f t="shared" si="2"/>
        <v>0.001751269254512118</v>
      </c>
      <c r="E17">
        <f t="shared" si="3"/>
        <v>0</v>
      </c>
      <c r="F17">
        <f t="shared" si="7"/>
        <v>0</v>
      </c>
      <c r="G17">
        <f t="shared" si="8"/>
        <v>0</v>
      </c>
      <c r="H17">
        <f t="shared" si="4"/>
        <v>0</v>
      </c>
      <c r="I17">
        <f t="shared" si="5"/>
        <v>0</v>
      </c>
      <c r="J17">
        <f t="shared" si="6"/>
        <v>0</v>
      </c>
      <c r="T17">
        <f>+Hoja1!A18</f>
        <v>200</v>
      </c>
      <c r="U17">
        <f>+Hoja1!D18</f>
        <v>0</v>
      </c>
      <c r="V17">
        <f t="shared" si="0"/>
        <v>8</v>
      </c>
    </row>
    <row r="18" spans="1:22" ht="12.75">
      <c r="A18">
        <f t="shared" si="9"/>
        <v>110</v>
      </c>
      <c r="B18">
        <v>140</v>
      </c>
      <c r="C18">
        <f t="shared" si="1"/>
        <v>66.36103279877719</v>
      </c>
      <c r="D18">
        <f t="shared" si="2"/>
        <v>0.0007300902529256191</v>
      </c>
      <c r="E18">
        <f t="shared" si="3"/>
        <v>0</v>
      </c>
      <c r="F18">
        <f t="shared" si="7"/>
        <v>0</v>
      </c>
      <c r="G18">
        <f t="shared" si="8"/>
        <v>0</v>
      </c>
      <c r="H18">
        <f t="shared" si="4"/>
        <v>0</v>
      </c>
      <c r="I18">
        <f t="shared" si="5"/>
        <v>0</v>
      </c>
      <c r="J18">
        <f t="shared" si="6"/>
        <v>0</v>
      </c>
      <c r="T18">
        <f>+Hoja1!A19</f>
        <v>225</v>
      </c>
      <c r="U18">
        <f>+Hoja1!D19</f>
        <v>0</v>
      </c>
      <c r="V18">
        <f t="shared" si="0"/>
        <v>8</v>
      </c>
    </row>
    <row r="19" spans="1:22" ht="12.75">
      <c r="A19">
        <f t="shared" si="9"/>
        <v>140</v>
      </c>
      <c r="B19">
        <v>160</v>
      </c>
      <c r="C19">
        <f t="shared" si="1"/>
        <v>59.45086876741413</v>
      </c>
      <c r="D19">
        <f t="shared" si="2"/>
        <v>0.00015605146910265547</v>
      </c>
      <c r="E19">
        <f t="shared" si="3"/>
        <v>0</v>
      </c>
      <c r="F19">
        <f t="shared" si="7"/>
        <v>0</v>
      </c>
      <c r="G19">
        <f t="shared" si="8"/>
        <v>0</v>
      </c>
      <c r="H19">
        <f t="shared" si="4"/>
        <v>0</v>
      </c>
      <c r="I19">
        <f t="shared" si="5"/>
        <v>0</v>
      </c>
      <c r="J19">
        <f t="shared" si="6"/>
        <v>0</v>
      </c>
      <c r="T19">
        <f>+Hoja1!A20</f>
        <v>250</v>
      </c>
      <c r="U19">
        <f>+Hoja1!D20</f>
        <v>0</v>
      </c>
      <c r="V19">
        <f t="shared" si="0"/>
        <v>8</v>
      </c>
    </row>
    <row r="20" spans="1:10" ht="12.75">
      <c r="A20">
        <f t="shared" si="9"/>
        <v>160</v>
      </c>
      <c r="B20">
        <v>200</v>
      </c>
      <c r="C20">
        <f t="shared" si="1"/>
        <v>160.2694558782206</v>
      </c>
      <c r="D20">
        <f t="shared" si="2"/>
        <v>0.00011286214240024243</v>
      </c>
      <c r="E20">
        <f t="shared" si="3"/>
        <v>0</v>
      </c>
      <c r="F20">
        <f t="shared" si="7"/>
        <v>0</v>
      </c>
      <c r="G20">
        <f t="shared" si="8"/>
        <v>0</v>
      </c>
      <c r="H20">
        <f t="shared" si="4"/>
        <v>0</v>
      </c>
      <c r="I20">
        <f t="shared" si="5"/>
        <v>0</v>
      </c>
      <c r="J20">
        <f t="shared" si="6"/>
        <v>0</v>
      </c>
    </row>
    <row r="21" spans="1:10" ht="12.75">
      <c r="A21">
        <f t="shared" si="9"/>
        <v>200</v>
      </c>
      <c r="B21">
        <v>225</v>
      </c>
      <c r="C21">
        <f t="shared" si="1"/>
        <v>131.0934485186828</v>
      </c>
      <c r="D21">
        <f t="shared" si="2"/>
        <v>2.5073126178998445E-05</v>
      </c>
      <c r="E21">
        <f t="shared" si="3"/>
        <v>0</v>
      </c>
      <c r="F21">
        <f t="shared" si="7"/>
        <v>0</v>
      </c>
      <c r="G21">
        <f t="shared" si="8"/>
        <v>0</v>
      </c>
      <c r="H21">
        <f t="shared" si="4"/>
        <v>0</v>
      </c>
      <c r="I21">
        <f t="shared" si="5"/>
        <v>0</v>
      </c>
      <c r="J21">
        <f t="shared" si="6"/>
        <v>0</v>
      </c>
    </row>
    <row r="22" spans="1:10" ht="12.75">
      <c r="A22">
        <f t="shared" si="9"/>
        <v>225</v>
      </c>
      <c r="B22">
        <v>250</v>
      </c>
      <c r="C22">
        <f t="shared" si="1"/>
        <v>157.13487470473663</v>
      </c>
      <c r="D22">
        <f t="shared" si="2"/>
        <v>1.29895759810639E-05</v>
      </c>
      <c r="E22">
        <f t="shared" si="3"/>
        <v>0</v>
      </c>
      <c r="F22">
        <f t="shared" si="7"/>
        <v>0</v>
      </c>
      <c r="G22">
        <f t="shared" si="8"/>
        <v>0</v>
      </c>
      <c r="H22">
        <f t="shared" si="4"/>
        <v>0</v>
      </c>
      <c r="I22">
        <f t="shared" si="5"/>
        <v>0</v>
      </c>
      <c r="J22">
        <f t="shared" si="6"/>
        <v>0</v>
      </c>
    </row>
    <row r="26" ht="12.75">
      <c r="K26" s="1"/>
    </row>
    <row r="27" spans="11:28" ht="12.75">
      <c r="K27" s="1"/>
      <c r="AA27" t="s">
        <v>26</v>
      </c>
      <c r="AB27" t="s">
        <v>38</v>
      </c>
    </row>
    <row r="28" spans="27:28" ht="12.75">
      <c r="AA28">
        <f aca="true" t="shared" si="10" ref="AA28:AA91">IF(A28&lt;=$H$13,$A$13,IF(A28&lt;=H$14,$A$14,IF(A28&lt;=$H$15,$A$15,IF(A28&lt;=$H$16,$A$16,IF(A28&lt;=$H$17,$A$17,IF(A28&lt;=$H$18,$A$18,0))))))</f>
        <v>40</v>
      </c>
      <c r="AB28">
        <f aca="true" t="shared" si="11" ref="AB28:AB91">IF(A28&lt;$Z$9,$X$9,IF(A28&lt;$Z$10,$X$10,IF(A28&lt;$V$11,$T$11,IF(A28&lt;$V$12,$T$12,IF(A28&lt;$V$13,$T$13,IF(A28&lt;$V$14,$T$14,0))))))</f>
        <v>50</v>
      </c>
    </row>
    <row r="29" spans="27:28" ht="12.75">
      <c r="AA29">
        <f t="shared" si="10"/>
        <v>40</v>
      </c>
      <c r="AB29">
        <f t="shared" si="11"/>
        <v>50</v>
      </c>
    </row>
    <row r="30" spans="27:28" ht="12.75">
      <c r="AA30">
        <f t="shared" si="10"/>
        <v>40</v>
      </c>
      <c r="AB30">
        <f t="shared" si="11"/>
        <v>50</v>
      </c>
    </row>
    <row r="31" spans="27:28" ht="12.75">
      <c r="AA31">
        <f t="shared" si="10"/>
        <v>40</v>
      </c>
      <c r="AB31">
        <f t="shared" si="11"/>
        <v>50</v>
      </c>
    </row>
    <row r="32" spans="27:28" ht="12.75">
      <c r="AA32">
        <f t="shared" si="10"/>
        <v>40</v>
      </c>
      <c r="AB32">
        <f t="shared" si="11"/>
        <v>50</v>
      </c>
    </row>
    <row r="33" spans="27:28" ht="12.75">
      <c r="AA33">
        <f t="shared" si="10"/>
        <v>40</v>
      </c>
      <c r="AB33">
        <f t="shared" si="11"/>
        <v>50</v>
      </c>
    </row>
    <row r="34" spans="27:28" ht="12.75">
      <c r="AA34">
        <f t="shared" si="10"/>
        <v>40</v>
      </c>
      <c r="AB34">
        <f t="shared" si="11"/>
        <v>50</v>
      </c>
    </row>
    <row r="35" spans="27:28" ht="12.75">
      <c r="AA35">
        <f t="shared" si="10"/>
        <v>40</v>
      </c>
      <c r="AB35">
        <f t="shared" si="11"/>
        <v>50</v>
      </c>
    </row>
    <row r="36" spans="27:28" ht="12.75">
      <c r="AA36">
        <f t="shared" si="10"/>
        <v>40</v>
      </c>
      <c r="AB36">
        <f t="shared" si="11"/>
        <v>50</v>
      </c>
    </row>
    <row r="37" spans="27:28" ht="12.75">
      <c r="AA37">
        <f t="shared" si="10"/>
        <v>40</v>
      </c>
      <c r="AB37">
        <f t="shared" si="11"/>
        <v>50</v>
      </c>
    </row>
    <row r="38" spans="27:28" ht="12.75">
      <c r="AA38">
        <f t="shared" si="10"/>
        <v>40</v>
      </c>
      <c r="AB38">
        <f t="shared" si="11"/>
        <v>50</v>
      </c>
    </row>
    <row r="39" spans="27:28" ht="12.75">
      <c r="AA39">
        <f t="shared" si="10"/>
        <v>40</v>
      </c>
      <c r="AB39">
        <f t="shared" si="11"/>
        <v>50</v>
      </c>
    </row>
    <row r="40" spans="27:28" ht="12.75">
      <c r="AA40">
        <f t="shared" si="10"/>
        <v>40</v>
      </c>
      <c r="AB40">
        <f t="shared" si="11"/>
        <v>50</v>
      </c>
    </row>
    <row r="41" spans="27:28" ht="12.75">
      <c r="AA41">
        <f t="shared" si="10"/>
        <v>40</v>
      </c>
      <c r="AB41">
        <f t="shared" si="11"/>
        <v>50</v>
      </c>
    </row>
    <row r="42" spans="27:28" ht="12.75">
      <c r="AA42">
        <f t="shared" si="10"/>
        <v>40</v>
      </c>
      <c r="AB42">
        <f t="shared" si="11"/>
        <v>50</v>
      </c>
    </row>
    <row r="43" spans="27:28" ht="12.75">
      <c r="AA43">
        <f t="shared" si="10"/>
        <v>40</v>
      </c>
      <c r="AB43">
        <f t="shared" si="11"/>
        <v>50</v>
      </c>
    </row>
    <row r="44" spans="27:28" ht="12.75">
      <c r="AA44">
        <f t="shared" si="10"/>
        <v>40</v>
      </c>
      <c r="AB44">
        <f t="shared" si="11"/>
        <v>50</v>
      </c>
    </row>
    <row r="45" spans="27:28" ht="12.75">
      <c r="AA45">
        <f t="shared" si="10"/>
        <v>40</v>
      </c>
      <c r="AB45">
        <f t="shared" si="11"/>
        <v>50</v>
      </c>
    </row>
    <row r="46" spans="27:28" ht="12.75">
      <c r="AA46">
        <f t="shared" si="10"/>
        <v>40</v>
      </c>
      <c r="AB46">
        <f t="shared" si="11"/>
        <v>50</v>
      </c>
    </row>
    <row r="47" spans="27:28" ht="12.75">
      <c r="AA47">
        <f t="shared" si="10"/>
        <v>40</v>
      </c>
      <c r="AB47">
        <f t="shared" si="11"/>
        <v>50</v>
      </c>
    </row>
    <row r="48" spans="27:28" ht="12.75">
      <c r="AA48">
        <f t="shared" si="10"/>
        <v>40</v>
      </c>
      <c r="AB48">
        <f t="shared" si="11"/>
        <v>50</v>
      </c>
    </row>
    <row r="49" spans="27:28" ht="12.75">
      <c r="AA49">
        <f t="shared" si="10"/>
        <v>40</v>
      </c>
      <c r="AB49">
        <f t="shared" si="11"/>
        <v>50</v>
      </c>
    </row>
    <row r="50" spans="27:28" ht="12.75">
      <c r="AA50">
        <f t="shared" si="10"/>
        <v>40</v>
      </c>
      <c r="AB50">
        <f t="shared" si="11"/>
        <v>50</v>
      </c>
    </row>
    <row r="51" spans="27:28" ht="12.75">
      <c r="AA51">
        <f t="shared" si="10"/>
        <v>40</v>
      </c>
      <c r="AB51">
        <f t="shared" si="11"/>
        <v>50</v>
      </c>
    </row>
    <row r="52" spans="27:28" ht="12.75">
      <c r="AA52">
        <f t="shared" si="10"/>
        <v>40</v>
      </c>
      <c r="AB52">
        <f t="shared" si="11"/>
        <v>50</v>
      </c>
    </row>
    <row r="53" spans="27:28" ht="12.75">
      <c r="AA53">
        <f t="shared" si="10"/>
        <v>40</v>
      </c>
      <c r="AB53">
        <f t="shared" si="11"/>
        <v>50</v>
      </c>
    </row>
    <row r="54" spans="27:28" ht="12.75">
      <c r="AA54">
        <f t="shared" si="10"/>
        <v>40</v>
      </c>
      <c r="AB54">
        <f t="shared" si="11"/>
        <v>50</v>
      </c>
    </row>
    <row r="55" spans="27:28" ht="12.75">
      <c r="AA55">
        <f t="shared" si="10"/>
        <v>40</v>
      </c>
      <c r="AB55">
        <f t="shared" si="11"/>
        <v>50</v>
      </c>
    </row>
    <row r="56" spans="27:28" ht="12.75">
      <c r="AA56">
        <f t="shared" si="10"/>
        <v>40</v>
      </c>
      <c r="AB56">
        <f t="shared" si="11"/>
        <v>50</v>
      </c>
    </row>
    <row r="57" spans="27:28" ht="12.75">
      <c r="AA57">
        <f t="shared" si="10"/>
        <v>40</v>
      </c>
      <c r="AB57">
        <f t="shared" si="11"/>
        <v>50</v>
      </c>
    </row>
    <row r="58" spans="27:28" ht="12.75">
      <c r="AA58">
        <f t="shared" si="10"/>
        <v>40</v>
      </c>
      <c r="AB58">
        <f t="shared" si="11"/>
        <v>50</v>
      </c>
    </row>
    <row r="59" spans="27:28" ht="12.75">
      <c r="AA59">
        <f t="shared" si="10"/>
        <v>40</v>
      </c>
      <c r="AB59">
        <f t="shared" si="11"/>
        <v>50</v>
      </c>
    </row>
    <row r="60" spans="27:28" ht="12.75">
      <c r="AA60">
        <f t="shared" si="10"/>
        <v>40</v>
      </c>
      <c r="AB60">
        <f t="shared" si="11"/>
        <v>50</v>
      </c>
    </row>
    <row r="61" spans="27:28" ht="12.75">
      <c r="AA61">
        <f t="shared" si="10"/>
        <v>40</v>
      </c>
      <c r="AB61">
        <f t="shared" si="11"/>
        <v>50</v>
      </c>
    </row>
    <row r="62" spans="27:28" ht="12.75">
      <c r="AA62">
        <f t="shared" si="10"/>
        <v>40</v>
      </c>
      <c r="AB62">
        <f t="shared" si="11"/>
        <v>50</v>
      </c>
    </row>
    <row r="63" spans="27:28" ht="12.75">
      <c r="AA63">
        <f t="shared" si="10"/>
        <v>40</v>
      </c>
      <c r="AB63">
        <f t="shared" si="11"/>
        <v>50</v>
      </c>
    </row>
    <row r="64" spans="27:28" ht="12.75">
      <c r="AA64">
        <f t="shared" si="10"/>
        <v>40</v>
      </c>
      <c r="AB64">
        <f t="shared" si="11"/>
        <v>50</v>
      </c>
    </row>
    <row r="65" spans="27:28" ht="12.75">
      <c r="AA65">
        <f t="shared" si="10"/>
        <v>40</v>
      </c>
      <c r="AB65">
        <f t="shared" si="11"/>
        <v>50</v>
      </c>
    </row>
    <row r="66" spans="27:28" ht="12.75">
      <c r="AA66">
        <f t="shared" si="10"/>
        <v>40</v>
      </c>
      <c r="AB66">
        <f t="shared" si="11"/>
        <v>50</v>
      </c>
    </row>
    <row r="67" spans="27:28" ht="12.75">
      <c r="AA67">
        <f t="shared" si="10"/>
        <v>40</v>
      </c>
      <c r="AB67">
        <f t="shared" si="11"/>
        <v>50</v>
      </c>
    </row>
    <row r="68" spans="27:28" ht="12.75">
      <c r="AA68">
        <f t="shared" si="10"/>
        <v>40</v>
      </c>
      <c r="AB68">
        <f t="shared" si="11"/>
        <v>50</v>
      </c>
    </row>
    <row r="69" spans="27:28" ht="12.75">
      <c r="AA69">
        <f t="shared" si="10"/>
        <v>40</v>
      </c>
      <c r="AB69">
        <f t="shared" si="11"/>
        <v>50</v>
      </c>
    </row>
    <row r="70" spans="27:28" ht="12.75">
      <c r="AA70">
        <f t="shared" si="10"/>
        <v>40</v>
      </c>
      <c r="AB70">
        <f t="shared" si="11"/>
        <v>50</v>
      </c>
    </row>
    <row r="71" spans="27:28" ht="12.75">
      <c r="AA71">
        <f t="shared" si="10"/>
        <v>40</v>
      </c>
      <c r="AB71">
        <f t="shared" si="11"/>
        <v>50</v>
      </c>
    </row>
    <row r="72" spans="27:28" ht="12.75">
      <c r="AA72">
        <f t="shared" si="10"/>
        <v>40</v>
      </c>
      <c r="AB72">
        <f t="shared" si="11"/>
        <v>50</v>
      </c>
    </row>
    <row r="73" spans="27:28" ht="12.75">
      <c r="AA73">
        <f t="shared" si="10"/>
        <v>40</v>
      </c>
      <c r="AB73">
        <f t="shared" si="11"/>
        <v>50</v>
      </c>
    </row>
    <row r="74" spans="27:28" ht="12.75">
      <c r="AA74">
        <f t="shared" si="10"/>
        <v>40</v>
      </c>
      <c r="AB74">
        <f t="shared" si="11"/>
        <v>50</v>
      </c>
    </row>
    <row r="75" spans="27:28" ht="12.75">
      <c r="AA75">
        <f t="shared" si="10"/>
        <v>40</v>
      </c>
      <c r="AB75">
        <f t="shared" si="11"/>
        <v>50</v>
      </c>
    </row>
    <row r="76" spans="27:28" ht="12.75">
      <c r="AA76">
        <f t="shared" si="10"/>
        <v>40</v>
      </c>
      <c r="AB76">
        <f t="shared" si="11"/>
        <v>50</v>
      </c>
    </row>
    <row r="77" spans="27:28" ht="12.75">
      <c r="AA77">
        <f t="shared" si="10"/>
        <v>40</v>
      </c>
      <c r="AB77">
        <f t="shared" si="11"/>
        <v>50</v>
      </c>
    </row>
    <row r="78" spans="27:28" ht="12.75">
      <c r="AA78">
        <f t="shared" si="10"/>
        <v>40</v>
      </c>
      <c r="AB78">
        <f t="shared" si="11"/>
        <v>50</v>
      </c>
    </row>
    <row r="79" spans="27:28" ht="12.75">
      <c r="AA79">
        <f t="shared" si="10"/>
        <v>40</v>
      </c>
      <c r="AB79">
        <f t="shared" si="11"/>
        <v>50</v>
      </c>
    </row>
    <row r="80" spans="27:28" ht="12.75">
      <c r="AA80">
        <f t="shared" si="10"/>
        <v>40</v>
      </c>
      <c r="AB80">
        <f t="shared" si="11"/>
        <v>50</v>
      </c>
    </row>
    <row r="81" spans="27:28" ht="12.75">
      <c r="AA81">
        <f t="shared" si="10"/>
        <v>40</v>
      </c>
      <c r="AB81">
        <f t="shared" si="11"/>
        <v>50</v>
      </c>
    </row>
    <row r="82" spans="27:28" ht="12.75">
      <c r="AA82">
        <f t="shared" si="10"/>
        <v>40</v>
      </c>
      <c r="AB82">
        <f t="shared" si="11"/>
        <v>50</v>
      </c>
    </row>
    <row r="83" spans="27:28" ht="12.75">
      <c r="AA83">
        <f t="shared" si="10"/>
        <v>40</v>
      </c>
      <c r="AB83">
        <f t="shared" si="11"/>
        <v>50</v>
      </c>
    </row>
    <row r="84" spans="27:28" ht="12.75">
      <c r="AA84">
        <f t="shared" si="10"/>
        <v>40</v>
      </c>
      <c r="AB84">
        <f t="shared" si="11"/>
        <v>50</v>
      </c>
    </row>
    <row r="85" spans="27:28" ht="12.75">
      <c r="AA85">
        <f t="shared" si="10"/>
        <v>40</v>
      </c>
      <c r="AB85">
        <f t="shared" si="11"/>
        <v>50</v>
      </c>
    </row>
    <row r="86" spans="27:28" ht="12.75">
      <c r="AA86">
        <f t="shared" si="10"/>
        <v>40</v>
      </c>
      <c r="AB86">
        <f t="shared" si="11"/>
        <v>50</v>
      </c>
    </row>
    <row r="87" spans="27:28" ht="12.75">
      <c r="AA87">
        <f t="shared" si="10"/>
        <v>40</v>
      </c>
      <c r="AB87">
        <f t="shared" si="11"/>
        <v>50</v>
      </c>
    </row>
    <row r="88" spans="27:28" ht="12.75">
      <c r="AA88">
        <f t="shared" si="10"/>
        <v>40</v>
      </c>
      <c r="AB88">
        <f t="shared" si="11"/>
        <v>50</v>
      </c>
    </row>
    <row r="89" spans="27:28" ht="12.75">
      <c r="AA89">
        <f t="shared" si="10"/>
        <v>40</v>
      </c>
      <c r="AB89">
        <f t="shared" si="11"/>
        <v>50</v>
      </c>
    </row>
    <row r="90" spans="27:28" ht="12.75">
      <c r="AA90">
        <f t="shared" si="10"/>
        <v>40</v>
      </c>
      <c r="AB90">
        <f t="shared" si="11"/>
        <v>50</v>
      </c>
    </row>
    <row r="91" spans="27:28" ht="12.75">
      <c r="AA91">
        <f t="shared" si="10"/>
        <v>40</v>
      </c>
      <c r="AB91">
        <f t="shared" si="11"/>
        <v>50</v>
      </c>
    </row>
    <row r="92" spans="27:28" ht="12.75">
      <c r="AA92">
        <f aca="true" t="shared" si="12" ref="AA92:AA155">IF(A92&lt;=$H$13,$A$13,IF(A92&lt;=H$14,$A$14,IF(A92&lt;=$H$15,$A$15,IF(A92&lt;=$H$16,$A$16,IF(A92&lt;=$H$17,$A$17,IF(A92&lt;=$H$18,$A$18,0))))))</f>
        <v>40</v>
      </c>
      <c r="AB92">
        <f aca="true" t="shared" si="13" ref="AB92:AB155">IF(A92&lt;$Z$9,$X$9,IF(A92&lt;$Z$10,$X$10,IF(A92&lt;$V$11,$T$11,IF(A92&lt;$V$12,$T$12,IF(A92&lt;$V$13,$T$13,IF(A92&lt;$V$14,$T$14,0))))))</f>
        <v>50</v>
      </c>
    </row>
    <row r="93" spans="27:28" ht="12.75">
      <c r="AA93">
        <f t="shared" si="12"/>
        <v>40</v>
      </c>
      <c r="AB93">
        <f t="shared" si="13"/>
        <v>50</v>
      </c>
    </row>
    <row r="94" spans="27:28" ht="12.75">
      <c r="AA94">
        <f t="shared" si="12"/>
        <v>40</v>
      </c>
      <c r="AB94">
        <f t="shared" si="13"/>
        <v>50</v>
      </c>
    </row>
    <row r="95" spans="27:28" ht="12.75">
      <c r="AA95">
        <f t="shared" si="12"/>
        <v>40</v>
      </c>
      <c r="AB95">
        <f t="shared" si="13"/>
        <v>50</v>
      </c>
    </row>
    <row r="96" spans="27:28" ht="12.75">
      <c r="AA96">
        <f t="shared" si="12"/>
        <v>40</v>
      </c>
      <c r="AB96">
        <f t="shared" si="13"/>
        <v>50</v>
      </c>
    </row>
    <row r="97" spans="27:28" ht="12.75">
      <c r="AA97">
        <f t="shared" si="12"/>
        <v>40</v>
      </c>
      <c r="AB97">
        <f t="shared" si="13"/>
        <v>50</v>
      </c>
    </row>
    <row r="98" spans="27:28" ht="12.75">
      <c r="AA98">
        <f t="shared" si="12"/>
        <v>40</v>
      </c>
      <c r="AB98">
        <f t="shared" si="13"/>
        <v>50</v>
      </c>
    </row>
    <row r="99" spans="27:28" ht="12.75">
      <c r="AA99">
        <f t="shared" si="12"/>
        <v>40</v>
      </c>
      <c r="AB99">
        <f t="shared" si="13"/>
        <v>50</v>
      </c>
    </row>
    <row r="100" spans="27:28" ht="12.75">
      <c r="AA100">
        <f t="shared" si="12"/>
        <v>40</v>
      </c>
      <c r="AB100">
        <f t="shared" si="13"/>
        <v>50</v>
      </c>
    </row>
    <row r="101" spans="27:28" ht="12.75">
      <c r="AA101">
        <f t="shared" si="12"/>
        <v>40</v>
      </c>
      <c r="AB101">
        <f t="shared" si="13"/>
        <v>50</v>
      </c>
    </row>
    <row r="102" spans="27:28" ht="12.75">
      <c r="AA102">
        <f t="shared" si="12"/>
        <v>40</v>
      </c>
      <c r="AB102">
        <f t="shared" si="13"/>
        <v>50</v>
      </c>
    </row>
    <row r="103" spans="27:28" ht="12.75">
      <c r="AA103">
        <f t="shared" si="12"/>
        <v>40</v>
      </c>
      <c r="AB103">
        <f t="shared" si="13"/>
        <v>50</v>
      </c>
    </row>
    <row r="104" spans="27:28" ht="12.75">
      <c r="AA104">
        <f t="shared" si="12"/>
        <v>40</v>
      </c>
      <c r="AB104">
        <f t="shared" si="13"/>
        <v>50</v>
      </c>
    </row>
    <row r="105" spans="27:28" ht="12.75">
      <c r="AA105">
        <f t="shared" si="12"/>
        <v>40</v>
      </c>
      <c r="AB105">
        <f t="shared" si="13"/>
        <v>50</v>
      </c>
    </row>
    <row r="106" spans="27:28" ht="12.75">
      <c r="AA106">
        <f t="shared" si="12"/>
        <v>40</v>
      </c>
      <c r="AB106">
        <f t="shared" si="13"/>
        <v>50</v>
      </c>
    </row>
    <row r="107" spans="27:28" ht="12.75">
      <c r="AA107">
        <f t="shared" si="12"/>
        <v>40</v>
      </c>
      <c r="AB107">
        <f t="shared" si="13"/>
        <v>50</v>
      </c>
    </row>
    <row r="108" spans="27:28" ht="12.75">
      <c r="AA108">
        <f t="shared" si="12"/>
        <v>40</v>
      </c>
      <c r="AB108">
        <f t="shared" si="13"/>
        <v>50</v>
      </c>
    </row>
    <row r="109" spans="27:28" ht="12.75">
      <c r="AA109">
        <f t="shared" si="12"/>
        <v>40</v>
      </c>
      <c r="AB109">
        <f t="shared" si="13"/>
        <v>50</v>
      </c>
    </row>
    <row r="110" spans="27:28" ht="12.75">
      <c r="AA110">
        <f t="shared" si="12"/>
        <v>40</v>
      </c>
      <c r="AB110">
        <f t="shared" si="13"/>
        <v>50</v>
      </c>
    </row>
    <row r="111" spans="27:28" ht="12.75">
      <c r="AA111">
        <f t="shared" si="12"/>
        <v>40</v>
      </c>
      <c r="AB111">
        <f t="shared" si="13"/>
        <v>50</v>
      </c>
    </row>
    <row r="112" spans="27:28" ht="12.75">
      <c r="AA112">
        <f t="shared" si="12"/>
        <v>40</v>
      </c>
      <c r="AB112">
        <f t="shared" si="13"/>
        <v>50</v>
      </c>
    </row>
    <row r="113" spans="27:28" ht="12.75">
      <c r="AA113">
        <f t="shared" si="12"/>
        <v>40</v>
      </c>
      <c r="AB113">
        <f t="shared" si="13"/>
        <v>50</v>
      </c>
    </row>
    <row r="114" spans="27:28" ht="12.75">
      <c r="AA114">
        <f t="shared" si="12"/>
        <v>40</v>
      </c>
      <c r="AB114">
        <f t="shared" si="13"/>
        <v>50</v>
      </c>
    </row>
    <row r="115" spans="27:28" ht="12.75">
      <c r="AA115">
        <f t="shared" si="12"/>
        <v>40</v>
      </c>
      <c r="AB115">
        <f t="shared" si="13"/>
        <v>50</v>
      </c>
    </row>
    <row r="116" spans="27:28" ht="12.75">
      <c r="AA116">
        <f t="shared" si="12"/>
        <v>40</v>
      </c>
      <c r="AB116">
        <f t="shared" si="13"/>
        <v>50</v>
      </c>
    </row>
    <row r="117" spans="27:28" ht="12.75">
      <c r="AA117">
        <f t="shared" si="12"/>
        <v>40</v>
      </c>
      <c r="AB117">
        <f t="shared" si="13"/>
        <v>50</v>
      </c>
    </row>
    <row r="118" spans="27:28" ht="12.75">
      <c r="AA118">
        <f t="shared" si="12"/>
        <v>40</v>
      </c>
      <c r="AB118">
        <f t="shared" si="13"/>
        <v>50</v>
      </c>
    </row>
    <row r="119" spans="27:28" ht="12.75">
      <c r="AA119">
        <f t="shared" si="12"/>
        <v>40</v>
      </c>
      <c r="AB119">
        <f t="shared" si="13"/>
        <v>50</v>
      </c>
    </row>
    <row r="120" spans="27:28" ht="12.75">
      <c r="AA120">
        <f t="shared" si="12"/>
        <v>40</v>
      </c>
      <c r="AB120">
        <f t="shared" si="13"/>
        <v>50</v>
      </c>
    </row>
    <row r="121" spans="27:28" ht="12.75">
      <c r="AA121">
        <f t="shared" si="12"/>
        <v>40</v>
      </c>
      <c r="AB121">
        <f t="shared" si="13"/>
        <v>50</v>
      </c>
    </row>
    <row r="122" spans="27:28" ht="12.75">
      <c r="AA122">
        <f t="shared" si="12"/>
        <v>40</v>
      </c>
      <c r="AB122">
        <f t="shared" si="13"/>
        <v>50</v>
      </c>
    </row>
    <row r="123" spans="27:28" ht="12.75">
      <c r="AA123">
        <f t="shared" si="12"/>
        <v>40</v>
      </c>
      <c r="AB123">
        <f t="shared" si="13"/>
        <v>50</v>
      </c>
    </row>
    <row r="124" spans="27:28" ht="12.75">
      <c r="AA124">
        <f t="shared" si="12"/>
        <v>40</v>
      </c>
      <c r="AB124">
        <f t="shared" si="13"/>
        <v>50</v>
      </c>
    </row>
    <row r="125" spans="1:28" ht="12.75">
      <c r="A125">
        <f>+A124+1</f>
        <v>1</v>
      </c>
      <c r="B125">
        <f aca="true" t="shared" si="14" ref="B125:B156">IF(A125&lt;=$B$9,IF(AA125&gt;0,AA125,IF(A125&lt;=$H$19,$A$19,IF(A125&lt;=$H$20,$A$20,IF(A125&lt;=$H$21,$A$21,$A$22)))),0)</f>
        <v>0</v>
      </c>
      <c r="C125">
        <f>IF(B125&gt;0,A125*20*$E$4/100,0)</f>
        <v>0</v>
      </c>
      <c r="D125">
        <f aca="true" t="shared" si="15" ref="D125:D155">IF(B125&gt;0,$B$8*($B$1/$B$3)^$B$6*(B125/$E$8)^(-$B$7),0)</f>
        <v>0</v>
      </c>
      <c r="E125">
        <f aca="true" t="shared" si="16" ref="E125:E156">+IF(D125&gt;0,$B$6*$B$4/100*($B$4/100/D125)^(1/$B$6),0)</f>
        <v>0</v>
      </c>
      <c r="F125">
        <f aca="true" t="shared" si="17" ref="F125:F155">IF(E125&gt;0,D125*(A125*20)^($B$6+1),0)</f>
        <v>0</v>
      </c>
      <c r="G125">
        <f aca="true" t="shared" si="18" ref="G125:G155">1/($B$6+1)*(F125+E125)</f>
        <v>0</v>
      </c>
      <c r="H125">
        <f aca="true" t="shared" si="19" ref="H125:H155">+IF(B125&gt;0,$E$5*2.36+G125-C125,0)</f>
        <v>0</v>
      </c>
      <c r="I125">
        <f aca="true" t="shared" si="20" ref="I125:I156">IF(B125&gt;0,IF(A125&gt;($E$3-$B$3)/20,$B$1/4.4/$E$3*A125*20/3600,0),0)</f>
        <v>0</v>
      </c>
      <c r="J125">
        <f aca="true" t="shared" si="21" ref="J125:J156">IF(I125&gt;0,(B125/$E$8*0.0254)^2*PI()/4,0)</f>
        <v>0</v>
      </c>
      <c r="K125">
        <f aca="true" t="shared" si="22" ref="K125:K156">IF(J125&gt;0,I125/J125,0)</f>
        <v>0</v>
      </c>
      <c r="M125">
        <f aca="true" t="shared" si="23" ref="M125:M156">IF(B125&gt;0,(I125*3600*4.4)^$B$6*$B$8/(B125/$E$8)^$B$7*20,0)</f>
        <v>0</v>
      </c>
      <c r="N125">
        <f aca="true" t="shared" si="24" ref="N125:N156">IF(M125=0,IF(M126&gt;0,$E$5*2.3,0),+N124+M125-$E$4/100*20)</f>
        <v>0</v>
      </c>
      <c r="O125">
        <f aca="true" t="shared" si="25" ref="O125:O157">+O124+M125</f>
        <v>0</v>
      </c>
      <c r="Q125">
        <f aca="true" t="shared" si="26" ref="Q125:Q156">IF(A125&lt;=$B$9,IF(AB125&gt;0,AB125,IF(A125&lt;=$V$15,$T$15,IF(A125&lt;=$V$16,$T$16,IF(A125&lt;=$V$17,$T$17,IF(A125&lt;=$V$18,$T$18,$T$19))))),0)</f>
        <v>0</v>
      </c>
      <c r="R125">
        <f aca="true" t="shared" si="27" ref="R125:R156">IF(Q125&gt;0,(I125*3600*4.4)^$B$6*$B$8/(Q125/$E$8)^$B$7*20,0)</f>
        <v>0</v>
      </c>
      <c r="S125">
        <f aca="true" t="shared" si="28" ref="S125:S156">IF(M125=0,IF(M126&gt;0,$E$5*2.3,0),+S124+R125-$E$4/100*20)</f>
        <v>0</v>
      </c>
      <c r="AA125">
        <f t="shared" si="12"/>
        <v>0</v>
      </c>
      <c r="AB125">
        <f t="shared" si="13"/>
        <v>50</v>
      </c>
    </row>
    <row r="126" spans="1:28" ht="12.75">
      <c r="A126">
        <f>+A125+1</f>
        <v>2</v>
      </c>
      <c r="B126">
        <f t="shared" si="14"/>
        <v>0</v>
      </c>
      <c r="C126">
        <f>IF(B126&gt;0,A126*20*$E$4/100,0)</f>
        <v>0</v>
      </c>
      <c r="D126">
        <f t="shared" si="15"/>
        <v>0</v>
      </c>
      <c r="E126">
        <f t="shared" si="16"/>
        <v>0</v>
      </c>
      <c r="F126">
        <f t="shared" si="17"/>
        <v>0</v>
      </c>
      <c r="G126">
        <f t="shared" si="18"/>
        <v>0</v>
      </c>
      <c r="H126">
        <f t="shared" si="19"/>
        <v>0</v>
      </c>
      <c r="I126">
        <f t="shared" si="20"/>
        <v>0</v>
      </c>
      <c r="J126">
        <f t="shared" si="21"/>
        <v>0</v>
      </c>
      <c r="K126">
        <f t="shared" si="22"/>
        <v>0</v>
      </c>
      <c r="M126">
        <f t="shared" si="23"/>
        <v>0</v>
      </c>
      <c r="N126">
        <f t="shared" si="24"/>
        <v>0</v>
      </c>
      <c r="O126">
        <f t="shared" si="25"/>
        <v>0</v>
      </c>
      <c r="Q126">
        <f t="shared" si="26"/>
        <v>0</v>
      </c>
      <c r="R126">
        <f t="shared" si="27"/>
        <v>0</v>
      </c>
      <c r="S126">
        <f t="shared" si="28"/>
        <v>0</v>
      </c>
      <c r="AA126">
        <f t="shared" si="12"/>
        <v>0</v>
      </c>
      <c r="AB126">
        <f t="shared" si="13"/>
        <v>50</v>
      </c>
    </row>
    <row r="127" spans="1:28" ht="12.75">
      <c r="A127">
        <f>+A126+1</f>
        <v>3</v>
      </c>
      <c r="B127">
        <f t="shared" si="14"/>
        <v>0</v>
      </c>
      <c r="C127">
        <f>IF(B127&gt;0,A127*20*$E$4/100,0)</f>
        <v>0</v>
      </c>
      <c r="D127">
        <f t="shared" si="15"/>
        <v>0</v>
      </c>
      <c r="E127">
        <f t="shared" si="16"/>
        <v>0</v>
      </c>
      <c r="F127">
        <f t="shared" si="17"/>
        <v>0</v>
      </c>
      <c r="G127">
        <f t="shared" si="18"/>
        <v>0</v>
      </c>
      <c r="H127">
        <f t="shared" si="19"/>
        <v>0</v>
      </c>
      <c r="I127">
        <f t="shared" si="20"/>
        <v>0</v>
      </c>
      <c r="J127">
        <f t="shared" si="21"/>
        <v>0</v>
      </c>
      <c r="K127">
        <f t="shared" si="22"/>
        <v>0</v>
      </c>
      <c r="M127">
        <f t="shared" si="23"/>
        <v>0</v>
      </c>
      <c r="N127">
        <f t="shared" si="24"/>
        <v>0</v>
      </c>
      <c r="O127">
        <f t="shared" si="25"/>
        <v>0</v>
      </c>
      <c r="Q127">
        <f t="shared" si="26"/>
        <v>0</v>
      </c>
      <c r="R127">
        <f t="shared" si="27"/>
        <v>0</v>
      </c>
      <c r="S127">
        <f t="shared" si="28"/>
        <v>0</v>
      </c>
      <c r="AA127">
        <f t="shared" si="12"/>
        <v>0</v>
      </c>
      <c r="AB127">
        <f t="shared" si="13"/>
        <v>50</v>
      </c>
    </row>
    <row r="128" spans="1:28" ht="12.75">
      <c r="A128">
        <f aca="true" t="shared" si="29" ref="A128:A191">+A127+1</f>
        <v>4</v>
      </c>
      <c r="B128">
        <f t="shared" si="14"/>
        <v>0</v>
      </c>
      <c r="C128">
        <f aca="true" t="shared" si="30" ref="C128:C191">IF(B128&gt;0,A128*20*$E$4/100,0)</f>
        <v>0</v>
      </c>
      <c r="D128">
        <f t="shared" si="15"/>
        <v>0</v>
      </c>
      <c r="E128">
        <f t="shared" si="16"/>
        <v>0</v>
      </c>
      <c r="F128">
        <f t="shared" si="17"/>
        <v>0</v>
      </c>
      <c r="G128">
        <f t="shared" si="18"/>
        <v>0</v>
      </c>
      <c r="H128">
        <f t="shared" si="19"/>
        <v>0</v>
      </c>
      <c r="I128">
        <f t="shared" si="20"/>
        <v>0</v>
      </c>
      <c r="J128">
        <f t="shared" si="21"/>
        <v>0</v>
      </c>
      <c r="K128">
        <f t="shared" si="22"/>
        <v>0</v>
      </c>
      <c r="M128">
        <f t="shared" si="23"/>
        <v>0</v>
      </c>
      <c r="N128">
        <f t="shared" si="24"/>
        <v>0</v>
      </c>
      <c r="O128">
        <f t="shared" si="25"/>
        <v>0</v>
      </c>
      <c r="Q128">
        <f t="shared" si="26"/>
        <v>0</v>
      </c>
      <c r="R128">
        <f t="shared" si="27"/>
        <v>0</v>
      </c>
      <c r="S128">
        <f t="shared" si="28"/>
        <v>0</v>
      </c>
      <c r="AA128">
        <f t="shared" si="12"/>
        <v>0</v>
      </c>
      <c r="AB128">
        <f t="shared" si="13"/>
        <v>50</v>
      </c>
    </row>
    <row r="129" spans="1:28" ht="12.75">
      <c r="A129">
        <f t="shared" si="29"/>
        <v>5</v>
      </c>
      <c r="B129">
        <f t="shared" si="14"/>
        <v>0</v>
      </c>
      <c r="C129">
        <f t="shared" si="30"/>
        <v>0</v>
      </c>
      <c r="D129">
        <f t="shared" si="15"/>
        <v>0</v>
      </c>
      <c r="E129">
        <f t="shared" si="16"/>
        <v>0</v>
      </c>
      <c r="F129">
        <f t="shared" si="17"/>
        <v>0</v>
      </c>
      <c r="G129">
        <f t="shared" si="18"/>
        <v>0</v>
      </c>
      <c r="H129">
        <f t="shared" si="19"/>
        <v>0</v>
      </c>
      <c r="I129">
        <f t="shared" si="20"/>
        <v>0</v>
      </c>
      <c r="J129">
        <f t="shared" si="21"/>
        <v>0</v>
      </c>
      <c r="K129">
        <f t="shared" si="22"/>
        <v>0</v>
      </c>
      <c r="M129">
        <f t="shared" si="23"/>
        <v>0</v>
      </c>
      <c r="N129">
        <f t="shared" si="24"/>
        <v>0</v>
      </c>
      <c r="O129">
        <f t="shared" si="25"/>
        <v>0</v>
      </c>
      <c r="Q129">
        <f t="shared" si="26"/>
        <v>0</v>
      </c>
      <c r="R129">
        <f t="shared" si="27"/>
        <v>0</v>
      </c>
      <c r="S129">
        <f t="shared" si="28"/>
        <v>0</v>
      </c>
      <c r="AA129">
        <f t="shared" si="12"/>
        <v>0</v>
      </c>
      <c r="AB129">
        <f t="shared" si="13"/>
        <v>50</v>
      </c>
    </row>
    <row r="130" spans="1:28" ht="12.75">
      <c r="A130">
        <f t="shared" si="29"/>
        <v>6</v>
      </c>
      <c r="B130">
        <f t="shared" si="14"/>
        <v>0</v>
      </c>
      <c r="C130">
        <f t="shared" si="30"/>
        <v>0</v>
      </c>
      <c r="D130">
        <f t="shared" si="15"/>
        <v>0</v>
      </c>
      <c r="E130">
        <f t="shared" si="16"/>
        <v>0</v>
      </c>
      <c r="F130">
        <f t="shared" si="17"/>
        <v>0</v>
      </c>
      <c r="G130">
        <f t="shared" si="18"/>
        <v>0</v>
      </c>
      <c r="H130">
        <f t="shared" si="19"/>
        <v>0</v>
      </c>
      <c r="I130">
        <f t="shared" si="20"/>
        <v>0</v>
      </c>
      <c r="J130">
        <f t="shared" si="21"/>
        <v>0</v>
      </c>
      <c r="K130">
        <f t="shared" si="22"/>
        <v>0</v>
      </c>
      <c r="M130">
        <f t="shared" si="23"/>
        <v>0</v>
      </c>
      <c r="N130">
        <f t="shared" si="24"/>
        <v>0</v>
      </c>
      <c r="O130">
        <f t="shared" si="25"/>
        <v>0</v>
      </c>
      <c r="Q130">
        <f t="shared" si="26"/>
        <v>0</v>
      </c>
      <c r="R130">
        <f t="shared" si="27"/>
        <v>0</v>
      </c>
      <c r="S130">
        <f t="shared" si="28"/>
        <v>0</v>
      </c>
      <c r="AA130">
        <f t="shared" si="12"/>
        <v>0</v>
      </c>
      <c r="AB130">
        <f t="shared" si="13"/>
        <v>50</v>
      </c>
    </row>
    <row r="131" spans="1:28" ht="12.75">
      <c r="A131">
        <f t="shared" si="29"/>
        <v>7</v>
      </c>
      <c r="B131">
        <f t="shared" si="14"/>
        <v>0</v>
      </c>
      <c r="C131">
        <f t="shared" si="30"/>
        <v>0</v>
      </c>
      <c r="D131">
        <f t="shared" si="15"/>
        <v>0</v>
      </c>
      <c r="E131">
        <f t="shared" si="16"/>
        <v>0</v>
      </c>
      <c r="F131">
        <f t="shared" si="17"/>
        <v>0</v>
      </c>
      <c r="G131">
        <f t="shared" si="18"/>
        <v>0</v>
      </c>
      <c r="H131">
        <f t="shared" si="19"/>
        <v>0</v>
      </c>
      <c r="I131">
        <f t="shared" si="20"/>
        <v>0</v>
      </c>
      <c r="J131">
        <f t="shared" si="21"/>
        <v>0</v>
      </c>
      <c r="K131">
        <f t="shared" si="22"/>
        <v>0</v>
      </c>
      <c r="M131">
        <f t="shared" si="23"/>
        <v>0</v>
      </c>
      <c r="N131">
        <f t="shared" si="24"/>
        <v>0</v>
      </c>
      <c r="O131">
        <f t="shared" si="25"/>
        <v>0</v>
      </c>
      <c r="Q131">
        <f t="shared" si="26"/>
        <v>0</v>
      </c>
      <c r="R131">
        <f t="shared" si="27"/>
        <v>0</v>
      </c>
      <c r="S131">
        <f t="shared" si="28"/>
        <v>0</v>
      </c>
      <c r="AA131">
        <f t="shared" si="12"/>
        <v>0</v>
      </c>
      <c r="AB131">
        <f t="shared" si="13"/>
        <v>50</v>
      </c>
    </row>
    <row r="132" spans="1:28" ht="12.75">
      <c r="A132">
        <f t="shared" si="29"/>
        <v>8</v>
      </c>
      <c r="B132">
        <f t="shared" si="14"/>
        <v>0</v>
      </c>
      <c r="C132">
        <f t="shared" si="30"/>
        <v>0</v>
      </c>
      <c r="D132">
        <f t="shared" si="15"/>
        <v>0</v>
      </c>
      <c r="E132">
        <f t="shared" si="16"/>
        <v>0</v>
      </c>
      <c r="F132">
        <f t="shared" si="17"/>
        <v>0</v>
      </c>
      <c r="G132">
        <f t="shared" si="18"/>
        <v>0</v>
      </c>
      <c r="H132">
        <f t="shared" si="19"/>
        <v>0</v>
      </c>
      <c r="I132">
        <f t="shared" si="20"/>
        <v>0</v>
      </c>
      <c r="J132">
        <f t="shared" si="21"/>
        <v>0</v>
      </c>
      <c r="K132">
        <f t="shared" si="22"/>
        <v>0</v>
      </c>
      <c r="M132">
        <f t="shared" si="23"/>
        <v>0</v>
      </c>
      <c r="N132">
        <f t="shared" si="24"/>
        <v>0</v>
      </c>
      <c r="O132">
        <f t="shared" si="25"/>
        <v>0</v>
      </c>
      <c r="Q132">
        <f t="shared" si="26"/>
        <v>0</v>
      </c>
      <c r="R132">
        <f t="shared" si="27"/>
        <v>0</v>
      </c>
      <c r="S132">
        <f t="shared" si="28"/>
        <v>0</v>
      </c>
      <c r="AA132">
        <f t="shared" si="12"/>
        <v>0</v>
      </c>
      <c r="AB132">
        <f t="shared" si="13"/>
        <v>0</v>
      </c>
    </row>
    <row r="133" spans="1:28" ht="12.75">
      <c r="A133">
        <f t="shared" si="29"/>
        <v>9</v>
      </c>
      <c r="B133">
        <f t="shared" si="14"/>
        <v>0</v>
      </c>
      <c r="C133">
        <f t="shared" si="30"/>
        <v>0</v>
      </c>
      <c r="D133">
        <f t="shared" si="15"/>
        <v>0</v>
      </c>
      <c r="E133">
        <f t="shared" si="16"/>
        <v>0</v>
      </c>
      <c r="F133">
        <f t="shared" si="17"/>
        <v>0</v>
      </c>
      <c r="G133">
        <f t="shared" si="18"/>
        <v>0</v>
      </c>
      <c r="H133">
        <f t="shared" si="19"/>
        <v>0</v>
      </c>
      <c r="I133">
        <f t="shared" si="20"/>
        <v>0</v>
      </c>
      <c r="J133">
        <f t="shared" si="21"/>
        <v>0</v>
      </c>
      <c r="K133">
        <f t="shared" si="22"/>
        <v>0</v>
      </c>
      <c r="M133">
        <f t="shared" si="23"/>
        <v>0</v>
      </c>
      <c r="N133">
        <f t="shared" si="24"/>
        <v>0</v>
      </c>
      <c r="O133">
        <f t="shared" si="25"/>
        <v>0</v>
      </c>
      <c r="Q133">
        <f t="shared" si="26"/>
        <v>0</v>
      </c>
      <c r="R133">
        <f t="shared" si="27"/>
        <v>0</v>
      </c>
      <c r="S133">
        <f t="shared" si="28"/>
        <v>0</v>
      </c>
      <c r="AA133">
        <f t="shared" si="12"/>
        <v>0</v>
      </c>
      <c r="AB133">
        <f t="shared" si="13"/>
        <v>0</v>
      </c>
    </row>
    <row r="134" spans="1:28" ht="12.75">
      <c r="A134">
        <f t="shared" si="29"/>
        <v>10</v>
      </c>
      <c r="B134">
        <f t="shared" si="14"/>
        <v>0</v>
      </c>
      <c r="C134">
        <f t="shared" si="30"/>
        <v>0</v>
      </c>
      <c r="D134">
        <f t="shared" si="15"/>
        <v>0</v>
      </c>
      <c r="E134">
        <f t="shared" si="16"/>
        <v>0</v>
      </c>
      <c r="F134">
        <f t="shared" si="17"/>
        <v>0</v>
      </c>
      <c r="G134">
        <f t="shared" si="18"/>
        <v>0</v>
      </c>
      <c r="H134">
        <f t="shared" si="19"/>
        <v>0</v>
      </c>
      <c r="I134">
        <f t="shared" si="20"/>
        <v>0</v>
      </c>
      <c r="J134">
        <f t="shared" si="21"/>
        <v>0</v>
      </c>
      <c r="K134">
        <f t="shared" si="22"/>
        <v>0</v>
      </c>
      <c r="M134">
        <f t="shared" si="23"/>
        <v>0</v>
      </c>
      <c r="N134">
        <f t="shared" si="24"/>
        <v>0</v>
      </c>
      <c r="O134">
        <f t="shared" si="25"/>
        <v>0</v>
      </c>
      <c r="Q134">
        <f t="shared" si="26"/>
        <v>0</v>
      </c>
      <c r="R134">
        <f t="shared" si="27"/>
        <v>0</v>
      </c>
      <c r="S134">
        <f t="shared" si="28"/>
        <v>0</v>
      </c>
      <c r="AA134">
        <f t="shared" si="12"/>
        <v>0</v>
      </c>
      <c r="AB134">
        <f t="shared" si="13"/>
        <v>0</v>
      </c>
    </row>
    <row r="135" spans="1:28" ht="12.75">
      <c r="A135">
        <f t="shared" si="29"/>
        <v>11</v>
      </c>
      <c r="B135">
        <f t="shared" si="14"/>
        <v>0</v>
      </c>
      <c r="C135">
        <f t="shared" si="30"/>
        <v>0</v>
      </c>
      <c r="D135">
        <f t="shared" si="15"/>
        <v>0</v>
      </c>
      <c r="E135">
        <f t="shared" si="16"/>
        <v>0</v>
      </c>
      <c r="F135">
        <f t="shared" si="17"/>
        <v>0</v>
      </c>
      <c r="G135">
        <f t="shared" si="18"/>
        <v>0</v>
      </c>
      <c r="H135">
        <f t="shared" si="19"/>
        <v>0</v>
      </c>
      <c r="I135">
        <f t="shared" si="20"/>
        <v>0</v>
      </c>
      <c r="J135">
        <f t="shared" si="21"/>
        <v>0</v>
      </c>
      <c r="K135">
        <f t="shared" si="22"/>
        <v>0</v>
      </c>
      <c r="M135">
        <f t="shared" si="23"/>
        <v>0</v>
      </c>
      <c r="N135">
        <f t="shared" si="24"/>
        <v>0</v>
      </c>
      <c r="O135">
        <f t="shared" si="25"/>
        <v>0</v>
      </c>
      <c r="Q135">
        <f t="shared" si="26"/>
        <v>0</v>
      </c>
      <c r="R135">
        <f t="shared" si="27"/>
        <v>0</v>
      </c>
      <c r="S135">
        <f t="shared" si="28"/>
        <v>0</v>
      </c>
      <c r="AA135">
        <f t="shared" si="12"/>
        <v>0</v>
      </c>
      <c r="AB135">
        <f t="shared" si="13"/>
        <v>0</v>
      </c>
    </row>
    <row r="136" spans="1:28" ht="12.75">
      <c r="A136">
        <f t="shared" si="29"/>
        <v>12</v>
      </c>
      <c r="B136">
        <f t="shared" si="14"/>
        <v>0</v>
      </c>
      <c r="C136">
        <f t="shared" si="30"/>
        <v>0</v>
      </c>
      <c r="D136">
        <f t="shared" si="15"/>
        <v>0</v>
      </c>
      <c r="E136">
        <f t="shared" si="16"/>
        <v>0</v>
      </c>
      <c r="F136">
        <f t="shared" si="17"/>
        <v>0</v>
      </c>
      <c r="G136">
        <f t="shared" si="18"/>
        <v>0</v>
      </c>
      <c r="H136">
        <f t="shared" si="19"/>
        <v>0</v>
      </c>
      <c r="I136">
        <f t="shared" si="20"/>
        <v>0</v>
      </c>
      <c r="J136">
        <f t="shared" si="21"/>
        <v>0</v>
      </c>
      <c r="K136">
        <f t="shared" si="22"/>
        <v>0</v>
      </c>
      <c r="M136">
        <f t="shared" si="23"/>
        <v>0</v>
      </c>
      <c r="N136">
        <f t="shared" si="24"/>
        <v>0</v>
      </c>
      <c r="O136">
        <f t="shared" si="25"/>
        <v>0</v>
      </c>
      <c r="Q136">
        <f t="shared" si="26"/>
        <v>0</v>
      </c>
      <c r="R136">
        <f t="shared" si="27"/>
        <v>0</v>
      </c>
      <c r="S136">
        <f t="shared" si="28"/>
        <v>0</v>
      </c>
      <c r="AA136">
        <f t="shared" si="12"/>
        <v>0</v>
      </c>
      <c r="AB136">
        <f t="shared" si="13"/>
        <v>0</v>
      </c>
    </row>
    <row r="137" spans="1:28" ht="12.75">
      <c r="A137">
        <f t="shared" si="29"/>
        <v>13</v>
      </c>
      <c r="B137">
        <f t="shared" si="14"/>
        <v>0</v>
      </c>
      <c r="C137">
        <f t="shared" si="30"/>
        <v>0</v>
      </c>
      <c r="D137">
        <f t="shared" si="15"/>
        <v>0</v>
      </c>
      <c r="E137">
        <f t="shared" si="16"/>
        <v>0</v>
      </c>
      <c r="F137">
        <f t="shared" si="17"/>
        <v>0</v>
      </c>
      <c r="G137">
        <f t="shared" si="18"/>
        <v>0</v>
      </c>
      <c r="H137">
        <f t="shared" si="19"/>
        <v>0</v>
      </c>
      <c r="I137">
        <f t="shared" si="20"/>
        <v>0</v>
      </c>
      <c r="J137">
        <f t="shared" si="21"/>
        <v>0</v>
      </c>
      <c r="K137">
        <f t="shared" si="22"/>
        <v>0</v>
      </c>
      <c r="M137">
        <f t="shared" si="23"/>
        <v>0</v>
      </c>
      <c r="N137">
        <f t="shared" si="24"/>
        <v>0</v>
      </c>
      <c r="O137">
        <f t="shared" si="25"/>
        <v>0</v>
      </c>
      <c r="Q137">
        <f t="shared" si="26"/>
        <v>0</v>
      </c>
      <c r="R137">
        <f t="shared" si="27"/>
        <v>0</v>
      </c>
      <c r="S137">
        <f t="shared" si="28"/>
        <v>0</v>
      </c>
      <c r="AA137">
        <f t="shared" si="12"/>
        <v>0</v>
      </c>
      <c r="AB137">
        <f t="shared" si="13"/>
        <v>0</v>
      </c>
    </row>
    <row r="138" spans="1:28" ht="12.75">
      <c r="A138">
        <f t="shared" si="29"/>
        <v>14</v>
      </c>
      <c r="B138">
        <f t="shared" si="14"/>
        <v>0</v>
      </c>
      <c r="C138">
        <f t="shared" si="30"/>
        <v>0</v>
      </c>
      <c r="D138">
        <f t="shared" si="15"/>
        <v>0</v>
      </c>
      <c r="E138">
        <f t="shared" si="16"/>
        <v>0</v>
      </c>
      <c r="F138">
        <f t="shared" si="17"/>
        <v>0</v>
      </c>
      <c r="G138">
        <f t="shared" si="18"/>
        <v>0</v>
      </c>
      <c r="H138">
        <f t="shared" si="19"/>
        <v>0</v>
      </c>
      <c r="I138">
        <f t="shared" si="20"/>
        <v>0</v>
      </c>
      <c r="J138">
        <f t="shared" si="21"/>
        <v>0</v>
      </c>
      <c r="K138">
        <f t="shared" si="22"/>
        <v>0</v>
      </c>
      <c r="M138">
        <f t="shared" si="23"/>
        <v>0</v>
      </c>
      <c r="N138">
        <f t="shared" si="24"/>
        <v>0</v>
      </c>
      <c r="O138">
        <f t="shared" si="25"/>
        <v>0</v>
      </c>
      <c r="Q138">
        <f t="shared" si="26"/>
        <v>0</v>
      </c>
      <c r="R138">
        <f t="shared" si="27"/>
        <v>0</v>
      </c>
      <c r="S138">
        <f t="shared" si="28"/>
        <v>0</v>
      </c>
      <c r="AA138">
        <f t="shared" si="12"/>
        <v>0</v>
      </c>
      <c r="AB138">
        <f t="shared" si="13"/>
        <v>0</v>
      </c>
    </row>
    <row r="139" spans="1:28" ht="12.75">
      <c r="A139">
        <f t="shared" si="29"/>
        <v>15</v>
      </c>
      <c r="B139">
        <f t="shared" si="14"/>
        <v>0</v>
      </c>
      <c r="C139">
        <f t="shared" si="30"/>
        <v>0</v>
      </c>
      <c r="D139">
        <f t="shared" si="15"/>
        <v>0</v>
      </c>
      <c r="E139">
        <f t="shared" si="16"/>
        <v>0</v>
      </c>
      <c r="F139">
        <f t="shared" si="17"/>
        <v>0</v>
      </c>
      <c r="G139">
        <f t="shared" si="18"/>
        <v>0</v>
      </c>
      <c r="H139">
        <f t="shared" si="19"/>
        <v>0</v>
      </c>
      <c r="I139">
        <f t="shared" si="20"/>
        <v>0</v>
      </c>
      <c r="J139">
        <f t="shared" si="21"/>
        <v>0</v>
      </c>
      <c r="K139">
        <f t="shared" si="22"/>
        <v>0</v>
      </c>
      <c r="M139">
        <f t="shared" si="23"/>
        <v>0</v>
      </c>
      <c r="N139">
        <f t="shared" si="24"/>
        <v>0</v>
      </c>
      <c r="O139">
        <f t="shared" si="25"/>
        <v>0</v>
      </c>
      <c r="Q139">
        <f t="shared" si="26"/>
        <v>0</v>
      </c>
      <c r="R139">
        <f t="shared" si="27"/>
        <v>0</v>
      </c>
      <c r="S139">
        <f t="shared" si="28"/>
        <v>0</v>
      </c>
      <c r="AA139">
        <f t="shared" si="12"/>
        <v>0</v>
      </c>
      <c r="AB139">
        <f t="shared" si="13"/>
        <v>0</v>
      </c>
    </row>
    <row r="140" spans="1:28" ht="12.75">
      <c r="A140">
        <f t="shared" si="29"/>
        <v>16</v>
      </c>
      <c r="B140">
        <f t="shared" si="14"/>
        <v>0</v>
      </c>
      <c r="C140">
        <f t="shared" si="30"/>
        <v>0</v>
      </c>
      <c r="D140">
        <f t="shared" si="15"/>
        <v>0</v>
      </c>
      <c r="E140">
        <f t="shared" si="16"/>
        <v>0</v>
      </c>
      <c r="F140">
        <f t="shared" si="17"/>
        <v>0</v>
      </c>
      <c r="G140">
        <f t="shared" si="18"/>
        <v>0</v>
      </c>
      <c r="H140">
        <f t="shared" si="19"/>
        <v>0</v>
      </c>
      <c r="I140">
        <f t="shared" si="20"/>
        <v>0</v>
      </c>
      <c r="J140">
        <f t="shared" si="21"/>
        <v>0</v>
      </c>
      <c r="K140">
        <f t="shared" si="22"/>
        <v>0</v>
      </c>
      <c r="M140">
        <f t="shared" si="23"/>
        <v>0</v>
      </c>
      <c r="N140">
        <f t="shared" si="24"/>
        <v>0</v>
      </c>
      <c r="O140">
        <f t="shared" si="25"/>
        <v>0</v>
      </c>
      <c r="Q140">
        <f t="shared" si="26"/>
        <v>0</v>
      </c>
      <c r="R140">
        <f t="shared" si="27"/>
        <v>0</v>
      </c>
      <c r="S140">
        <f t="shared" si="28"/>
        <v>0</v>
      </c>
      <c r="AA140">
        <f t="shared" si="12"/>
        <v>0</v>
      </c>
      <c r="AB140">
        <f t="shared" si="13"/>
        <v>0</v>
      </c>
    </row>
    <row r="141" spans="1:28" ht="12.75">
      <c r="A141">
        <f t="shared" si="29"/>
        <v>17</v>
      </c>
      <c r="B141">
        <f t="shared" si="14"/>
        <v>0</v>
      </c>
      <c r="C141">
        <f t="shared" si="30"/>
        <v>0</v>
      </c>
      <c r="D141">
        <f t="shared" si="15"/>
        <v>0</v>
      </c>
      <c r="E141">
        <f t="shared" si="16"/>
        <v>0</v>
      </c>
      <c r="F141">
        <f t="shared" si="17"/>
        <v>0</v>
      </c>
      <c r="G141">
        <f t="shared" si="18"/>
        <v>0</v>
      </c>
      <c r="H141">
        <f t="shared" si="19"/>
        <v>0</v>
      </c>
      <c r="I141">
        <f t="shared" si="20"/>
        <v>0</v>
      </c>
      <c r="J141">
        <f t="shared" si="21"/>
        <v>0</v>
      </c>
      <c r="K141">
        <f t="shared" si="22"/>
        <v>0</v>
      </c>
      <c r="M141">
        <f t="shared" si="23"/>
        <v>0</v>
      </c>
      <c r="N141">
        <f t="shared" si="24"/>
        <v>0</v>
      </c>
      <c r="O141">
        <f t="shared" si="25"/>
        <v>0</v>
      </c>
      <c r="Q141">
        <f t="shared" si="26"/>
        <v>0</v>
      </c>
      <c r="R141">
        <f t="shared" si="27"/>
        <v>0</v>
      </c>
      <c r="S141">
        <f t="shared" si="28"/>
        <v>0</v>
      </c>
      <c r="AA141">
        <f t="shared" si="12"/>
        <v>0</v>
      </c>
      <c r="AB141">
        <f t="shared" si="13"/>
        <v>0</v>
      </c>
    </row>
    <row r="142" spans="1:28" ht="12.75">
      <c r="A142">
        <f t="shared" si="29"/>
        <v>18</v>
      </c>
      <c r="B142">
        <f t="shared" si="14"/>
        <v>0</v>
      </c>
      <c r="C142">
        <f t="shared" si="30"/>
        <v>0</v>
      </c>
      <c r="D142">
        <f t="shared" si="15"/>
        <v>0</v>
      </c>
      <c r="E142">
        <f t="shared" si="16"/>
        <v>0</v>
      </c>
      <c r="F142">
        <f t="shared" si="17"/>
        <v>0</v>
      </c>
      <c r="G142">
        <f t="shared" si="18"/>
        <v>0</v>
      </c>
      <c r="H142">
        <f t="shared" si="19"/>
        <v>0</v>
      </c>
      <c r="I142">
        <f t="shared" si="20"/>
        <v>0</v>
      </c>
      <c r="J142">
        <f t="shared" si="21"/>
        <v>0</v>
      </c>
      <c r="K142">
        <f t="shared" si="22"/>
        <v>0</v>
      </c>
      <c r="M142">
        <f t="shared" si="23"/>
        <v>0</v>
      </c>
      <c r="N142">
        <f t="shared" si="24"/>
        <v>0</v>
      </c>
      <c r="O142">
        <f t="shared" si="25"/>
        <v>0</v>
      </c>
      <c r="Q142">
        <f t="shared" si="26"/>
        <v>0</v>
      </c>
      <c r="R142">
        <f t="shared" si="27"/>
        <v>0</v>
      </c>
      <c r="S142">
        <f t="shared" si="28"/>
        <v>0</v>
      </c>
      <c r="AA142">
        <f t="shared" si="12"/>
        <v>0</v>
      </c>
      <c r="AB142">
        <f t="shared" si="13"/>
        <v>0</v>
      </c>
    </row>
    <row r="143" spans="1:28" ht="12.75">
      <c r="A143">
        <f t="shared" si="29"/>
        <v>19</v>
      </c>
      <c r="B143">
        <f t="shared" si="14"/>
        <v>0</v>
      </c>
      <c r="C143">
        <f t="shared" si="30"/>
        <v>0</v>
      </c>
      <c r="D143">
        <f t="shared" si="15"/>
        <v>0</v>
      </c>
      <c r="E143">
        <f t="shared" si="16"/>
        <v>0</v>
      </c>
      <c r="F143">
        <f t="shared" si="17"/>
        <v>0</v>
      </c>
      <c r="G143">
        <f t="shared" si="18"/>
        <v>0</v>
      </c>
      <c r="H143">
        <f t="shared" si="19"/>
        <v>0</v>
      </c>
      <c r="I143">
        <f t="shared" si="20"/>
        <v>0</v>
      </c>
      <c r="J143">
        <f t="shared" si="21"/>
        <v>0</v>
      </c>
      <c r="K143">
        <f t="shared" si="22"/>
        <v>0</v>
      </c>
      <c r="M143">
        <f t="shared" si="23"/>
        <v>0</v>
      </c>
      <c r="N143">
        <f t="shared" si="24"/>
        <v>0</v>
      </c>
      <c r="O143">
        <f t="shared" si="25"/>
        <v>0</v>
      </c>
      <c r="Q143">
        <f t="shared" si="26"/>
        <v>0</v>
      </c>
      <c r="R143">
        <f t="shared" si="27"/>
        <v>0</v>
      </c>
      <c r="S143">
        <f t="shared" si="28"/>
        <v>0</v>
      </c>
      <c r="AA143">
        <f t="shared" si="12"/>
        <v>0</v>
      </c>
      <c r="AB143">
        <f t="shared" si="13"/>
        <v>0</v>
      </c>
    </row>
    <row r="144" spans="1:28" ht="12.75">
      <c r="A144">
        <f t="shared" si="29"/>
        <v>20</v>
      </c>
      <c r="B144">
        <f t="shared" si="14"/>
        <v>0</v>
      </c>
      <c r="C144">
        <f t="shared" si="30"/>
        <v>0</v>
      </c>
      <c r="D144">
        <f t="shared" si="15"/>
        <v>0</v>
      </c>
      <c r="E144">
        <f t="shared" si="16"/>
        <v>0</v>
      </c>
      <c r="F144">
        <f t="shared" si="17"/>
        <v>0</v>
      </c>
      <c r="G144">
        <f t="shared" si="18"/>
        <v>0</v>
      </c>
      <c r="H144">
        <f t="shared" si="19"/>
        <v>0</v>
      </c>
      <c r="I144">
        <f t="shared" si="20"/>
        <v>0</v>
      </c>
      <c r="J144">
        <f t="shared" si="21"/>
        <v>0</v>
      </c>
      <c r="K144">
        <f t="shared" si="22"/>
        <v>0</v>
      </c>
      <c r="M144">
        <f t="shared" si="23"/>
        <v>0</v>
      </c>
      <c r="N144">
        <f t="shared" si="24"/>
        <v>0</v>
      </c>
      <c r="O144">
        <f t="shared" si="25"/>
        <v>0</v>
      </c>
      <c r="Q144">
        <f t="shared" si="26"/>
        <v>0</v>
      </c>
      <c r="R144">
        <f t="shared" si="27"/>
        <v>0</v>
      </c>
      <c r="S144">
        <f t="shared" si="28"/>
        <v>0</v>
      </c>
      <c r="AA144">
        <f t="shared" si="12"/>
        <v>0</v>
      </c>
      <c r="AB144">
        <f t="shared" si="13"/>
        <v>0</v>
      </c>
    </row>
    <row r="145" spans="1:28" ht="12.75">
      <c r="A145">
        <f t="shared" si="29"/>
        <v>21</v>
      </c>
      <c r="B145">
        <f t="shared" si="14"/>
        <v>0</v>
      </c>
      <c r="C145">
        <f t="shared" si="30"/>
        <v>0</v>
      </c>
      <c r="D145">
        <f t="shared" si="15"/>
        <v>0</v>
      </c>
      <c r="E145">
        <f t="shared" si="16"/>
        <v>0</v>
      </c>
      <c r="F145">
        <f t="shared" si="17"/>
        <v>0</v>
      </c>
      <c r="G145">
        <f t="shared" si="18"/>
        <v>0</v>
      </c>
      <c r="H145">
        <f t="shared" si="19"/>
        <v>0</v>
      </c>
      <c r="I145">
        <f t="shared" si="20"/>
        <v>0</v>
      </c>
      <c r="J145">
        <f t="shared" si="21"/>
        <v>0</v>
      </c>
      <c r="K145">
        <f t="shared" si="22"/>
        <v>0</v>
      </c>
      <c r="M145">
        <f t="shared" si="23"/>
        <v>0</v>
      </c>
      <c r="N145">
        <f t="shared" si="24"/>
        <v>0</v>
      </c>
      <c r="O145">
        <f t="shared" si="25"/>
        <v>0</v>
      </c>
      <c r="Q145">
        <f t="shared" si="26"/>
        <v>0</v>
      </c>
      <c r="R145">
        <f t="shared" si="27"/>
        <v>0</v>
      </c>
      <c r="S145">
        <f t="shared" si="28"/>
        <v>0</v>
      </c>
      <c r="AA145">
        <f t="shared" si="12"/>
        <v>0</v>
      </c>
      <c r="AB145">
        <f t="shared" si="13"/>
        <v>0</v>
      </c>
    </row>
    <row r="146" spans="1:28" ht="12.75">
      <c r="A146">
        <f t="shared" si="29"/>
        <v>22</v>
      </c>
      <c r="B146">
        <f t="shared" si="14"/>
        <v>0</v>
      </c>
      <c r="C146">
        <f t="shared" si="30"/>
        <v>0</v>
      </c>
      <c r="D146">
        <f t="shared" si="15"/>
        <v>0</v>
      </c>
      <c r="E146">
        <f t="shared" si="16"/>
        <v>0</v>
      </c>
      <c r="F146">
        <f t="shared" si="17"/>
        <v>0</v>
      </c>
      <c r="G146">
        <f t="shared" si="18"/>
        <v>0</v>
      </c>
      <c r="H146">
        <f t="shared" si="19"/>
        <v>0</v>
      </c>
      <c r="I146">
        <f t="shared" si="20"/>
        <v>0</v>
      </c>
      <c r="J146">
        <f t="shared" si="21"/>
        <v>0</v>
      </c>
      <c r="K146">
        <f t="shared" si="22"/>
        <v>0</v>
      </c>
      <c r="M146">
        <f t="shared" si="23"/>
        <v>0</v>
      </c>
      <c r="N146">
        <f t="shared" si="24"/>
        <v>0</v>
      </c>
      <c r="O146">
        <f t="shared" si="25"/>
        <v>0</v>
      </c>
      <c r="Q146">
        <f t="shared" si="26"/>
        <v>0</v>
      </c>
      <c r="R146">
        <f t="shared" si="27"/>
        <v>0</v>
      </c>
      <c r="S146">
        <f t="shared" si="28"/>
        <v>0</v>
      </c>
      <c r="AA146">
        <f t="shared" si="12"/>
        <v>0</v>
      </c>
      <c r="AB146">
        <f t="shared" si="13"/>
        <v>0</v>
      </c>
    </row>
    <row r="147" spans="1:28" ht="12.75">
      <c r="A147">
        <f t="shared" si="29"/>
        <v>23</v>
      </c>
      <c r="B147">
        <f t="shared" si="14"/>
        <v>0</v>
      </c>
      <c r="C147">
        <f t="shared" si="30"/>
        <v>0</v>
      </c>
      <c r="D147">
        <f t="shared" si="15"/>
        <v>0</v>
      </c>
      <c r="E147">
        <f t="shared" si="16"/>
        <v>0</v>
      </c>
      <c r="F147">
        <f t="shared" si="17"/>
        <v>0</v>
      </c>
      <c r="G147">
        <f t="shared" si="18"/>
        <v>0</v>
      </c>
      <c r="H147">
        <f t="shared" si="19"/>
        <v>0</v>
      </c>
      <c r="I147">
        <f t="shared" si="20"/>
        <v>0</v>
      </c>
      <c r="J147">
        <f t="shared" si="21"/>
        <v>0</v>
      </c>
      <c r="K147">
        <f t="shared" si="22"/>
        <v>0</v>
      </c>
      <c r="M147">
        <f t="shared" si="23"/>
        <v>0</v>
      </c>
      <c r="N147">
        <f t="shared" si="24"/>
        <v>0</v>
      </c>
      <c r="O147">
        <f t="shared" si="25"/>
        <v>0</v>
      </c>
      <c r="Q147">
        <f t="shared" si="26"/>
        <v>0</v>
      </c>
      <c r="R147">
        <f t="shared" si="27"/>
        <v>0</v>
      </c>
      <c r="S147">
        <f t="shared" si="28"/>
        <v>0</v>
      </c>
      <c r="AA147">
        <f t="shared" si="12"/>
        <v>0</v>
      </c>
      <c r="AB147">
        <f t="shared" si="13"/>
        <v>0</v>
      </c>
    </row>
    <row r="148" spans="1:28" ht="12.75">
      <c r="A148">
        <f t="shared" si="29"/>
        <v>24</v>
      </c>
      <c r="B148">
        <f t="shared" si="14"/>
        <v>0</v>
      </c>
      <c r="C148">
        <f t="shared" si="30"/>
        <v>0</v>
      </c>
      <c r="D148">
        <f t="shared" si="15"/>
        <v>0</v>
      </c>
      <c r="E148">
        <f t="shared" si="16"/>
        <v>0</v>
      </c>
      <c r="F148">
        <f t="shared" si="17"/>
        <v>0</v>
      </c>
      <c r="G148">
        <f t="shared" si="18"/>
        <v>0</v>
      </c>
      <c r="H148">
        <f t="shared" si="19"/>
        <v>0</v>
      </c>
      <c r="I148">
        <f t="shared" si="20"/>
        <v>0</v>
      </c>
      <c r="J148">
        <f t="shared" si="21"/>
        <v>0</v>
      </c>
      <c r="K148">
        <f t="shared" si="22"/>
        <v>0</v>
      </c>
      <c r="M148">
        <f t="shared" si="23"/>
        <v>0</v>
      </c>
      <c r="N148">
        <f t="shared" si="24"/>
        <v>0</v>
      </c>
      <c r="O148">
        <f t="shared" si="25"/>
        <v>0</v>
      </c>
      <c r="Q148">
        <f t="shared" si="26"/>
        <v>0</v>
      </c>
      <c r="R148">
        <f t="shared" si="27"/>
        <v>0</v>
      </c>
      <c r="S148">
        <f t="shared" si="28"/>
        <v>0</v>
      </c>
      <c r="AA148">
        <f t="shared" si="12"/>
        <v>0</v>
      </c>
      <c r="AB148">
        <f t="shared" si="13"/>
        <v>0</v>
      </c>
    </row>
    <row r="149" spans="1:28" ht="12.75">
      <c r="A149">
        <f t="shared" si="29"/>
        <v>25</v>
      </c>
      <c r="B149">
        <f t="shared" si="14"/>
        <v>0</v>
      </c>
      <c r="C149">
        <f t="shared" si="30"/>
        <v>0</v>
      </c>
      <c r="D149">
        <f t="shared" si="15"/>
        <v>0</v>
      </c>
      <c r="E149">
        <f t="shared" si="16"/>
        <v>0</v>
      </c>
      <c r="F149">
        <f t="shared" si="17"/>
        <v>0</v>
      </c>
      <c r="G149">
        <f t="shared" si="18"/>
        <v>0</v>
      </c>
      <c r="H149">
        <f t="shared" si="19"/>
        <v>0</v>
      </c>
      <c r="I149">
        <f t="shared" si="20"/>
        <v>0</v>
      </c>
      <c r="J149">
        <f t="shared" si="21"/>
        <v>0</v>
      </c>
      <c r="K149">
        <f t="shared" si="22"/>
        <v>0</v>
      </c>
      <c r="M149">
        <f t="shared" si="23"/>
        <v>0</v>
      </c>
      <c r="N149">
        <f t="shared" si="24"/>
        <v>0</v>
      </c>
      <c r="O149">
        <f t="shared" si="25"/>
        <v>0</v>
      </c>
      <c r="Q149">
        <f t="shared" si="26"/>
        <v>0</v>
      </c>
      <c r="R149">
        <f t="shared" si="27"/>
        <v>0</v>
      </c>
      <c r="S149">
        <f t="shared" si="28"/>
        <v>0</v>
      </c>
      <c r="AA149">
        <f t="shared" si="12"/>
        <v>0</v>
      </c>
      <c r="AB149">
        <f t="shared" si="13"/>
        <v>0</v>
      </c>
    </row>
    <row r="150" spans="1:28" ht="12.75">
      <c r="A150">
        <f t="shared" si="29"/>
        <v>26</v>
      </c>
      <c r="B150">
        <f t="shared" si="14"/>
        <v>0</v>
      </c>
      <c r="C150">
        <f t="shared" si="30"/>
        <v>0</v>
      </c>
      <c r="D150">
        <f t="shared" si="15"/>
        <v>0</v>
      </c>
      <c r="E150">
        <f t="shared" si="16"/>
        <v>0</v>
      </c>
      <c r="F150">
        <f t="shared" si="17"/>
        <v>0</v>
      </c>
      <c r="G150">
        <f t="shared" si="18"/>
        <v>0</v>
      </c>
      <c r="H150">
        <f t="shared" si="19"/>
        <v>0</v>
      </c>
      <c r="I150">
        <f t="shared" si="20"/>
        <v>0</v>
      </c>
      <c r="J150">
        <f t="shared" si="21"/>
        <v>0</v>
      </c>
      <c r="K150">
        <f t="shared" si="22"/>
        <v>0</v>
      </c>
      <c r="M150">
        <f t="shared" si="23"/>
        <v>0</v>
      </c>
      <c r="N150">
        <f t="shared" si="24"/>
        <v>0</v>
      </c>
      <c r="O150">
        <f t="shared" si="25"/>
        <v>0</v>
      </c>
      <c r="Q150">
        <f t="shared" si="26"/>
        <v>0</v>
      </c>
      <c r="R150">
        <f t="shared" si="27"/>
        <v>0</v>
      </c>
      <c r="S150">
        <f t="shared" si="28"/>
        <v>0</v>
      </c>
      <c r="AA150">
        <f t="shared" si="12"/>
        <v>0</v>
      </c>
      <c r="AB150">
        <f t="shared" si="13"/>
        <v>0</v>
      </c>
    </row>
    <row r="151" spans="1:28" ht="12.75">
      <c r="A151">
        <f t="shared" si="29"/>
        <v>27</v>
      </c>
      <c r="B151">
        <f t="shared" si="14"/>
        <v>0</v>
      </c>
      <c r="C151">
        <f t="shared" si="30"/>
        <v>0</v>
      </c>
      <c r="D151">
        <f t="shared" si="15"/>
        <v>0</v>
      </c>
      <c r="E151">
        <f t="shared" si="16"/>
        <v>0</v>
      </c>
      <c r="F151">
        <f t="shared" si="17"/>
        <v>0</v>
      </c>
      <c r="G151">
        <f t="shared" si="18"/>
        <v>0</v>
      </c>
      <c r="H151">
        <f t="shared" si="19"/>
        <v>0</v>
      </c>
      <c r="I151">
        <f t="shared" si="20"/>
        <v>0</v>
      </c>
      <c r="J151">
        <f t="shared" si="21"/>
        <v>0</v>
      </c>
      <c r="K151">
        <f t="shared" si="22"/>
        <v>0</v>
      </c>
      <c r="M151">
        <f t="shared" si="23"/>
        <v>0</v>
      </c>
      <c r="N151">
        <f t="shared" si="24"/>
        <v>0</v>
      </c>
      <c r="O151">
        <f t="shared" si="25"/>
        <v>0</v>
      </c>
      <c r="Q151">
        <f t="shared" si="26"/>
        <v>0</v>
      </c>
      <c r="R151">
        <f t="shared" si="27"/>
        <v>0</v>
      </c>
      <c r="S151">
        <f t="shared" si="28"/>
        <v>0</v>
      </c>
      <c r="AA151">
        <f t="shared" si="12"/>
        <v>0</v>
      </c>
      <c r="AB151">
        <f t="shared" si="13"/>
        <v>0</v>
      </c>
    </row>
    <row r="152" spans="1:28" ht="12.75">
      <c r="A152">
        <f t="shared" si="29"/>
        <v>28</v>
      </c>
      <c r="B152">
        <f t="shared" si="14"/>
        <v>0</v>
      </c>
      <c r="C152">
        <f t="shared" si="30"/>
        <v>0</v>
      </c>
      <c r="D152">
        <f t="shared" si="15"/>
        <v>0</v>
      </c>
      <c r="E152">
        <f t="shared" si="16"/>
        <v>0</v>
      </c>
      <c r="F152">
        <f t="shared" si="17"/>
        <v>0</v>
      </c>
      <c r="G152">
        <f t="shared" si="18"/>
        <v>0</v>
      </c>
      <c r="H152">
        <f t="shared" si="19"/>
        <v>0</v>
      </c>
      <c r="I152">
        <f t="shared" si="20"/>
        <v>0</v>
      </c>
      <c r="J152">
        <f t="shared" si="21"/>
        <v>0</v>
      </c>
      <c r="K152">
        <f t="shared" si="22"/>
        <v>0</v>
      </c>
      <c r="M152">
        <f t="shared" si="23"/>
        <v>0</v>
      </c>
      <c r="N152">
        <f t="shared" si="24"/>
        <v>0</v>
      </c>
      <c r="O152">
        <f t="shared" si="25"/>
        <v>0</v>
      </c>
      <c r="Q152">
        <f t="shared" si="26"/>
        <v>0</v>
      </c>
      <c r="R152">
        <f t="shared" si="27"/>
        <v>0</v>
      </c>
      <c r="S152">
        <f t="shared" si="28"/>
        <v>0</v>
      </c>
      <c r="AA152">
        <f t="shared" si="12"/>
        <v>0</v>
      </c>
      <c r="AB152">
        <f t="shared" si="13"/>
        <v>0</v>
      </c>
    </row>
    <row r="153" spans="1:28" ht="12.75">
      <c r="A153">
        <f t="shared" si="29"/>
        <v>29</v>
      </c>
      <c r="B153">
        <f t="shared" si="14"/>
        <v>0</v>
      </c>
      <c r="C153">
        <f t="shared" si="30"/>
        <v>0</v>
      </c>
      <c r="D153">
        <f t="shared" si="15"/>
        <v>0</v>
      </c>
      <c r="E153">
        <f t="shared" si="16"/>
        <v>0</v>
      </c>
      <c r="F153">
        <f t="shared" si="17"/>
        <v>0</v>
      </c>
      <c r="G153">
        <f t="shared" si="18"/>
        <v>0</v>
      </c>
      <c r="H153">
        <f t="shared" si="19"/>
        <v>0</v>
      </c>
      <c r="I153">
        <f t="shared" si="20"/>
        <v>0</v>
      </c>
      <c r="J153">
        <f t="shared" si="21"/>
        <v>0</v>
      </c>
      <c r="K153">
        <f t="shared" si="22"/>
        <v>0</v>
      </c>
      <c r="M153">
        <f t="shared" si="23"/>
        <v>0</v>
      </c>
      <c r="N153">
        <f t="shared" si="24"/>
        <v>0</v>
      </c>
      <c r="O153">
        <f t="shared" si="25"/>
        <v>0</v>
      </c>
      <c r="Q153">
        <f t="shared" si="26"/>
        <v>0</v>
      </c>
      <c r="R153">
        <f t="shared" si="27"/>
        <v>0</v>
      </c>
      <c r="S153">
        <f t="shared" si="28"/>
        <v>0</v>
      </c>
      <c r="AA153">
        <f t="shared" si="12"/>
        <v>0</v>
      </c>
      <c r="AB153">
        <f t="shared" si="13"/>
        <v>0</v>
      </c>
    </row>
    <row r="154" spans="1:28" ht="12.75">
      <c r="A154">
        <f t="shared" si="29"/>
        <v>30</v>
      </c>
      <c r="B154">
        <f t="shared" si="14"/>
        <v>0</v>
      </c>
      <c r="C154">
        <f t="shared" si="30"/>
        <v>0</v>
      </c>
      <c r="D154">
        <f t="shared" si="15"/>
        <v>0</v>
      </c>
      <c r="E154">
        <f t="shared" si="16"/>
        <v>0</v>
      </c>
      <c r="F154">
        <f t="shared" si="17"/>
        <v>0</v>
      </c>
      <c r="G154">
        <f t="shared" si="18"/>
        <v>0</v>
      </c>
      <c r="H154">
        <f t="shared" si="19"/>
        <v>0</v>
      </c>
      <c r="I154">
        <f t="shared" si="20"/>
        <v>0</v>
      </c>
      <c r="J154">
        <f t="shared" si="21"/>
        <v>0</v>
      </c>
      <c r="K154">
        <f t="shared" si="22"/>
        <v>0</v>
      </c>
      <c r="M154">
        <f t="shared" si="23"/>
        <v>0</v>
      </c>
      <c r="N154">
        <f t="shared" si="24"/>
        <v>0</v>
      </c>
      <c r="O154">
        <f t="shared" si="25"/>
        <v>0</v>
      </c>
      <c r="Q154">
        <f t="shared" si="26"/>
        <v>0</v>
      </c>
      <c r="R154">
        <f t="shared" si="27"/>
        <v>0</v>
      </c>
      <c r="S154">
        <f t="shared" si="28"/>
        <v>0</v>
      </c>
      <c r="AA154">
        <f t="shared" si="12"/>
        <v>0</v>
      </c>
      <c r="AB154">
        <f t="shared" si="13"/>
        <v>0</v>
      </c>
    </row>
    <row r="155" spans="1:28" ht="12.75">
      <c r="A155">
        <f t="shared" si="29"/>
        <v>31</v>
      </c>
      <c r="B155">
        <f t="shared" si="14"/>
        <v>0</v>
      </c>
      <c r="C155">
        <f t="shared" si="30"/>
        <v>0</v>
      </c>
      <c r="D155">
        <f t="shared" si="15"/>
        <v>0</v>
      </c>
      <c r="E155">
        <f t="shared" si="16"/>
        <v>0</v>
      </c>
      <c r="F155">
        <f t="shared" si="17"/>
        <v>0</v>
      </c>
      <c r="G155">
        <f t="shared" si="18"/>
        <v>0</v>
      </c>
      <c r="H155">
        <f t="shared" si="19"/>
        <v>0</v>
      </c>
      <c r="I155">
        <f t="shared" si="20"/>
        <v>0</v>
      </c>
      <c r="J155">
        <f t="shared" si="21"/>
        <v>0</v>
      </c>
      <c r="K155">
        <f t="shared" si="22"/>
        <v>0</v>
      </c>
      <c r="M155">
        <f t="shared" si="23"/>
        <v>0</v>
      </c>
      <c r="N155">
        <f t="shared" si="24"/>
        <v>0</v>
      </c>
      <c r="O155">
        <f t="shared" si="25"/>
        <v>0</v>
      </c>
      <c r="Q155">
        <f t="shared" si="26"/>
        <v>0</v>
      </c>
      <c r="R155">
        <f t="shared" si="27"/>
        <v>0</v>
      </c>
      <c r="S155">
        <f t="shared" si="28"/>
        <v>0</v>
      </c>
      <c r="AA155">
        <f t="shared" si="12"/>
        <v>0</v>
      </c>
      <c r="AB155">
        <f t="shared" si="13"/>
        <v>0</v>
      </c>
    </row>
    <row r="156" spans="1:28" ht="12.75">
      <c r="A156">
        <f t="shared" si="29"/>
        <v>32</v>
      </c>
      <c r="B156">
        <f t="shared" si="14"/>
        <v>0</v>
      </c>
      <c r="C156">
        <f t="shared" si="30"/>
        <v>0</v>
      </c>
      <c r="D156">
        <f aca="true" t="shared" si="31" ref="D156:D219">IF(B156&gt;0,$B$8*($B$1/$B$3)^$B$6*(B156/$E$8)^(-$B$7),0)</f>
        <v>0</v>
      </c>
      <c r="E156">
        <f t="shared" si="16"/>
        <v>0</v>
      </c>
      <c r="F156">
        <f aca="true" t="shared" si="32" ref="F156:F219">IF(E156&gt;0,D156*(A156*20)^($B$6+1),0)</f>
        <v>0</v>
      </c>
      <c r="G156">
        <f aca="true" t="shared" si="33" ref="G156:G219">1/($B$6+1)*(F156+E156)</f>
        <v>0</v>
      </c>
      <c r="H156">
        <f aca="true" t="shared" si="34" ref="H156:H219">+IF(B156&gt;0,$E$5*2.36+G156-C156,0)</f>
        <v>0</v>
      </c>
      <c r="I156">
        <f t="shared" si="20"/>
        <v>0</v>
      </c>
      <c r="J156">
        <f t="shared" si="21"/>
        <v>0</v>
      </c>
      <c r="K156">
        <f t="shared" si="22"/>
        <v>0</v>
      </c>
      <c r="M156">
        <f t="shared" si="23"/>
        <v>0</v>
      </c>
      <c r="N156">
        <f t="shared" si="24"/>
        <v>0</v>
      </c>
      <c r="O156">
        <f t="shared" si="25"/>
        <v>0</v>
      </c>
      <c r="Q156">
        <f t="shared" si="26"/>
        <v>0</v>
      </c>
      <c r="R156">
        <f t="shared" si="27"/>
        <v>0</v>
      </c>
      <c r="S156">
        <f t="shared" si="28"/>
        <v>0</v>
      </c>
      <c r="AA156">
        <f aca="true" t="shared" si="35" ref="AA156:AA219">IF(A156&lt;=$H$13,$A$13,IF(A156&lt;=H$14,$A$14,IF(A156&lt;=$H$15,$A$15,IF(A156&lt;=$H$16,$A$16,IF(A156&lt;=$H$17,$A$17,IF(A156&lt;=$H$18,$A$18,0))))))</f>
        <v>0</v>
      </c>
      <c r="AB156">
        <f aca="true" t="shared" si="36" ref="AB156:AB219">IF(A156&lt;$Z$9,$X$9,IF(A156&lt;$Z$10,$X$10,IF(A156&lt;$V$11,$T$11,IF(A156&lt;$V$12,$T$12,IF(A156&lt;$V$13,$T$13,IF(A156&lt;$V$14,$T$14,0))))))</f>
        <v>0</v>
      </c>
    </row>
    <row r="157" spans="1:28" ht="12.75">
      <c r="A157">
        <f t="shared" si="29"/>
        <v>33</v>
      </c>
      <c r="B157">
        <f aca="true" t="shared" si="37" ref="B157:B188">IF(A157&lt;=$B$9,IF(AA157&gt;0,AA157,IF(A157&lt;=$H$19,$A$19,IF(A157&lt;=$H$20,$A$20,IF(A157&lt;=$H$21,$A$21,$A$22)))),0)</f>
        <v>0</v>
      </c>
      <c r="C157">
        <f t="shared" si="30"/>
        <v>0</v>
      </c>
      <c r="D157">
        <f t="shared" si="31"/>
        <v>0</v>
      </c>
      <c r="E157">
        <f aca="true" t="shared" si="38" ref="E157:E220">+IF(D157&gt;0,$B$6*$B$4/100*($B$4/100/D157)^(1/$B$6),0)</f>
        <v>0</v>
      </c>
      <c r="F157">
        <f t="shared" si="32"/>
        <v>0</v>
      </c>
      <c r="G157">
        <f t="shared" si="33"/>
        <v>0</v>
      </c>
      <c r="H157">
        <f t="shared" si="34"/>
        <v>0</v>
      </c>
      <c r="I157">
        <f aca="true" t="shared" si="39" ref="I157:I220">IF(B157&gt;0,IF(A157&gt;($E$3-$B$3)/20,$B$1/4.4/$E$3*A157*20/3600,0),0)</f>
        <v>0</v>
      </c>
      <c r="J157">
        <f aca="true" t="shared" si="40" ref="J157:J220">IF(I157&gt;0,(B157/$E$8*0.0254)^2*PI()/4,0)</f>
        <v>0</v>
      </c>
      <c r="K157">
        <f aca="true" t="shared" si="41" ref="K157:K220">IF(J157&gt;0,I157/J157,0)</f>
        <v>0</v>
      </c>
      <c r="M157">
        <f aca="true" t="shared" si="42" ref="M157:M220">IF(B157&gt;0,(I157*3600*4.4)^$B$6*$B$8/(B157/$E$8)^$B$7*20,0)</f>
        <v>0</v>
      </c>
      <c r="N157">
        <f aca="true" t="shared" si="43" ref="N157:N220">IF(M157=0,IF(M158&gt;0,$E$5*2.3,0),+N156+M157-$E$4/100*20)</f>
        <v>0</v>
      </c>
      <c r="O157">
        <f t="shared" si="25"/>
        <v>0</v>
      </c>
      <c r="Q157">
        <f aca="true" t="shared" si="44" ref="Q157:Q188">IF(A157&lt;=$B$9,IF(AB157&gt;0,AB157,IF(A157&lt;=$V$15,$T$15,IF(A157&lt;=$V$16,$T$16,IF(A157&lt;=$V$17,$T$17,IF(A157&lt;=$V$18,$T$18,$T$19))))),0)</f>
        <v>0</v>
      </c>
      <c r="R157">
        <f aca="true" t="shared" si="45" ref="R157:R220">IF(Q157&gt;0,(I157*3600*4.4)^$B$6*$B$8/(Q157/$E$8)^$B$7*20,0)</f>
        <v>0</v>
      </c>
      <c r="S157">
        <f aca="true" t="shared" si="46" ref="S157:S220">IF(M157=0,IF(M158&gt;0,$E$5*2.3,0),+S156+R157-$E$4/100*20)</f>
        <v>0</v>
      </c>
      <c r="AA157">
        <f t="shared" si="35"/>
        <v>0</v>
      </c>
      <c r="AB157">
        <f t="shared" si="36"/>
        <v>0</v>
      </c>
    </row>
    <row r="158" spans="1:28" ht="12.75">
      <c r="A158">
        <f t="shared" si="29"/>
        <v>34</v>
      </c>
      <c r="B158">
        <f t="shared" si="37"/>
        <v>0</v>
      </c>
      <c r="C158">
        <f t="shared" si="30"/>
        <v>0</v>
      </c>
      <c r="D158">
        <f t="shared" si="31"/>
        <v>0</v>
      </c>
      <c r="E158">
        <f t="shared" si="38"/>
        <v>0</v>
      </c>
      <c r="F158">
        <f t="shared" si="32"/>
        <v>0</v>
      </c>
      <c r="G158">
        <f t="shared" si="33"/>
        <v>0</v>
      </c>
      <c r="H158">
        <f t="shared" si="34"/>
        <v>0</v>
      </c>
      <c r="I158">
        <f t="shared" si="39"/>
        <v>0</v>
      </c>
      <c r="J158">
        <f t="shared" si="40"/>
        <v>0</v>
      </c>
      <c r="K158">
        <f t="shared" si="41"/>
        <v>0</v>
      </c>
      <c r="M158">
        <f t="shared" si="42"/>
        <v>0</v>
      </c>
      <c r="N158">
        <f t="shared" si="43"/>
        <v>0</v>
      </c>
      <c r="O158">
        <f aca="true" t="shared" si="47" ref="O158:O221">+O157+M158</f>
        <v>0</v>
      </c>
      <c r="Q158">
        <f t="shared" si="44"/>
        <v>0</v>
      </c>
      <c r="R158">
        <f t="shared" si="45"/>
        <v>0</v>
      </c>
      <c r="S158">
        <f t="shared" si="46"/>
        <v>0</v>
      </c>
      <c r="AA158">
        <f t="shared" si="35"/>
        <v>0</v>
      </c>
      <c r="AB158">
        <f t="shared" si="36"/>
        <v>0</v>
      </c>
    </row>
    <row r="159" spans="1:28" ht="12.75">
      <c r="A159">
        <f t="shared" si="29"/>
        <v>35</v>
      </c>
      <c r="B159">
        <f t="shared" si="37"/>
        <v>0</v>
      </c>
      <c r="C159">
        <f t="shared" si="30"/>
        <v>0</v>
      </c>
      <c r="D159">
        <f t="shared" si="31"/>
        <v>0</v>
      </c>
      <c r="E159">
        <f t="shared" si="38"/>
        <v>0</v>
      </c>
      <c r="F159">
        <f t="shared" si="32"/>
        <v>0</v>
      </c>
      <c r="G159">
        <f t="shared" si="33"/>
        <v>0</v>
      </c>
      <c r="H159">
        <f t="shared" si="34"/>
        <v>0</v>
      </c>
      <c r="I159">
        <f t="shared" si="39"/>
        <v>0</v>
      </c>
      <c r="J159">
        <f t="shared" si="40"/>
        <v>0</v>
      </c>
      <c r="K159">
        <f t="shared" si="41"/>
        <v>0</v>
      </c>
      <c r="M159">
        <f t="shared" si="42"/>
        <v>0</v>
      </c>
      <c r="N159">
        <f t="shared" si="43"/>
        <v>0</v>
      </c>
      <c r="O159">
        <f t="shared" si="47"/>
        <v>0</v>
      </c>
      <c r="Q159">
        <f t="shared" si="44"/>
        <v>0</v>
      </c>
      <c r="R159">
        <f t="shared" si="45"/>
        <v>0</v>
      </c>
      <c r="S159">
        <f t="shared" si="46"/>
        <v>0</v>
      </c>
      <c r="AA159">
        <f t="shared" si="35"/>
        <v>0</v>
      </c>
      <c r="AB159">
        <f t="shared" si="36"/>
        <v>0</v>
      </c>
    </row>
    <row r="160" spans="1:28" ht="12.75">
      <c r="A160">
        <f t="shared" si="29"/>
        <v>36</v>
      </c>
      <c r="B160">
        <f t="shared" si="37"/>
        <v>0</v>
      </c>
      <c r="C160">
        <f t="shared" si="30"/>
        <v>0</v>
      </c>
      <c r="D160">
        <f t="shared" si="31"/>
        <v>0</v>
      </c>
      <c r="E160">
        <f t="shared" si="38"/>
        <v>0</v>
      </c>
      <c r="F160">
        <f t="shared" si="32"/>
        <v>0</v>
      </c>
      <c r="G160">
        <f t="shared" si="33"/>
        <v>0</v>
      </c>
      <c r="H160">
        <f t="shared" si="34"/>
        <v>0</v>
      </c>
      <c r="I160">
        <f t="shared" si="39"/>
        <v>0</v>
      </c>
      <c r="J160">
        <f t="shared" si="40"/>
        <v>0</v>
      </c>
      <c r="K160">
        <f t="shared" si="41"/>
        <v>0</v>
      </c>
      <c r="M160">
        <f t="shared" si="42"/>
        <v>0</v>
      </c>
      <c r="N160">
        <f t="shared" si="43"/>
        <v>0</v>
      </c>
      <c r="O160">
        <f t="shared" si="47"/>
        <v>0</v>
      </c>
      <c r="Q160">
        <f t="shared" si="44"/>
        <v>0</v>
      </c>
      <c r="R160">
        <f t="shared" si="45"/>
        <v>0</v>
      </c>
      <c r="S160">
        <f t="shared" si="46"/>
        <v>0</v>
      </c>
      <c r="AA160">
        <f t="shared" si="35"/>
        <v>0</v>
      </c>
      <c r="AB160">
        <f t="shared" si="36"/>
        <v>0</v>
      </c>
    </row>
    <row r="161" spans="1:28" ht="12.75">
      <c r="A161">
        <f t="shared" si="29"/>
        <v>37</v>
      </c>
      <c r="B161">
        <f t="shared" si="37"/>
        <v>0</v>
      </c>
      <c r="C161">
        <f t="shared" si="30"/>
        <v>0</v>
      </c>
      <c r="D161">
        <f t="shared" si="31"/>
        <v>0</v>
      </c>
      <c r="E161">
        <f t="shared" si="38"/>
        <v>0</v>
      </c>
      <c r="F161">
        <f t="shared" si="32"/>
        <v>0</v>
      </c>
      <c r="G161">
        <f t="shared" si="33"/>
        <v>0</v>
      </c>
      <c r="H161">
        <f t="shared" si="34"/>
        <v>0</v>
      </c>
      <c r="I161">
        <f t="shared" si="39"/>
        <v>0</v>
      </c>
      <c r="J161">
        <f t="shared" si="40"/>
        <v>0</v>
      </c>
      <c r="K161">
        <f t="shared" si="41"/>
        <v>0</v>
      </c>
      <c r="M161">
        <f t="shared" si="42"/>
        <v>0</v>
      </c>
      <c r="N161">
        <f t="shared" si="43"/>
        <v>0</v>
      </c>
      <c r="O161">
        <f t="shared" si="47"/>
        <v>0</v>
      </c>
      <c r="Q161">
        <f t="shared" si="44"/>
        <v>0</v>
      </c>
      <c r="R161">
        <f t="shared" si="45"/>
        <v>0</v>
      </c>
      <c r="S161">
        <f t="shared" si="46"/>
        <v>0</v>
      </c>
      <c r="AA161">
        <f t="shared" si="35"/>
        <v>0</v>
      </c>
      <c r="AB161">
        <f t="shared" si="36"/>
        <v>0</v>
      </c>
    </row>
    <row r="162" spans="1:28" ht="12.75">
      <c r="A162">
        <f t="shared" si="29"/>
        <v>38</v>
      </c>
      <c r="B162">
        <f t="shared" si="37"/>
        <v>0</v>
      </c>
      <c r="C162">
        <f t="shared" si="30"/>
        <v>0</v>
      </c>
      <c r="D162">
        <f t="shared" si="31"/>
        <v>0</v>
      </c>
      <c r="E162">
        <f t="shared" si="38"/>
        <v>0</v>
      </c>
      <c r="F162">
        <f t="shared" si="32"/>
        <v>0</v>
      </c>
      <c r="G162">
        <f t="shared" si="33"/>
        <v>0</v>
      </c>
      <c r="H162">
        <f t="shared" si="34"/>
        <v>0</v>
      </c>
      <c r="I162">
        <f t="shared" si="39"/>
        <v>0</v>
      </c>
      <c r="J162">
        <f t="shared" si="40"/>
        <v>0</v>
      </c>
      <c r="K162">
        <f t="shared" si="41"/>
        <v>0</v>
      </c>
      <c r="M162">
        <f t="shared" si="42"/>
        <v>0</v>
      </c>
      <c r="N162">
        <f t="shared" si="43"/>
        <v>0</v>
      </c>
      <c r="O162">
        <f t="shared" si="47"/>
        <v>0</v>
      </c>
      <c r="Q162">
        <f t="shared" si="44"/>
        <v>0</v>
      </c>
      <c r="R162">
        <f t="shared" si="45"/>
        <v>0</v>
      </c>
      <c r="S162">
        <f t="shared" si="46"/>
        <v>0</v>
      </c>
      <c r="AA162">
        <f t="shared" si="35"/>
        <v>0</v>
      </c>
      <c r="AB162">
        <f t="shared" si="36"/>
        <v>0</v>
      </c>
    </row>
    <row r="163" spans="1:28" ht="12.75">
      <c r="A163">
        <f t="shared" si="29"/>
        <v>39</v>
      </c>
      <c r="B163">
        <f t="shared" si="37"/>
        <v>0</v>
      </c>
      <c r="C163">
        <f t="shared" si="30"/>
        <v>0</v>
      </c>
      <c r="D163">
        <f t="shared" si="31"/>
        <v>0</v>
      </c>
      <c r="E163">
        <f t="shared" si="38"/>
        <v>0</v>
      </c>
      <c r="F163">
        <f t="shared" si="32"/>
        <v>0</v>
      </c>
      <c r="G163">
        <f t="shared" si="33"/>
        <v>0</v>
      </c>
      <c r="H163">
        <f t="shared" si="34"/>
        <v>0</v>
      </c>
      <c r="I163">
        <f t="shared" si="39"/>
        <v>0</v>
      </c>
      <c r="J163">
        <f t="shared" si="40"/>
        <v>0</v>
      </c>
      <c r="K163">
        <f t="shared" si="41"/>
        <v>0</v>
      </c>
      <c r="M163">
        <f t="shared" si="42"/>
        <v>0</v>
      </c>
      <c r="N163">
        <f t="shared" si="43"/>
        <v>0</v>
      </c>
      <c r="O163">
        <f t="shared" si="47"/>
        <v>0</v>
      </c>
      <c r="Q163">
        <f t="shared" si="44"/>
        <v>0</v>
      </c>
      <c r="R163">
        <f t="shared" si="45"/>
        <v>0</v>
      </c>
      <c r="S163">
        <f t="shared" si="46"/>
        <v>0</v>
      </c>
      <c r="AA163">
        <f t="shared" si="35"/>
        <v>0</v>
      </c>
      <c r="AB163">
        <f t="shared" si="36"/>
        <v>0</v>
      </c>
    </row>
    <row r="164" spans="1:28" ht="12.75">
      <c r="A164">
        <f t="shared" si="29"/>
        <v>40</v>
      </c>
      <c r="B164">
        <f t="shared" si="37"/>
        <v>0</v>
      </c>
      <c r="C164">
        <f t="shared" si="30"/>
        <v>0</v>
      </c>
      <c r="D164">
        <f t="shared" si="31"/>
        <v>0</v>
      </c>
      <c r="E164">
        <f t="shared" si="38"/>
        <v>0</v>
      </c>
      <c r="F164">
        <f t="shared" si="32"/>
        <v>0</v>
      </c>
      <c r="G164">
        <f t="shared" si="33"/>
        <v>0</v>
      </c>
      <c r="H164">
        <f t="shared" si="34"/>
        <v>0</v>
      </c>
      <c r="I164">
        <f t="shared" si="39"/>
        <v>0</v>
      </c>
      <c r="J164">
        <f t="shared" si="40"/>
        <v>0</v>
      </c>
      <c r="K164">
        <f t="shared" si="41"/>
        <v>0</v>
      </c>
      <c r="M164">
        <f t="shared" si="42"/>
        <v>0</v>
      </c>
      <c r="N164">
        <f t="shared" si="43"/>
        <v>0</v>
      </c>
      <c r="O164">
        <f t="shared" si="47"/>
        <v>0</v>
      </c>
      <c r="Q164">
        <f t="shared" si="44"/>
        <v>0</v>
      </c>
      <c r="R164">
        <f t="shared" si="45"/>
        <v>0</v>
      </c>
      <c r="S164">
        <f t="shared" si="46"/>
        <v>0</v>
      </c>
      <c r="AA164">
        <f t="shared" si="35"/>
        <v>0</v>
      </c>
      <c r="AB164">
        <f t="shared" si="36"/>
        <v>0</v>
      </c>
    </row>
    <row r="165" spans="1:28" ht="12.75">
      <c r="A165">
        <f t="shared" si="29"/>
        <v>41</v>
      </c>
      <c r="B165">
        <f t="shared" si="37"/>
        <v>0</v>
      </c>
      <c r="C165">
        <f t="shared" si="30"/>
        <v>0</v>
      </c>
      <c r="D165">
        <f t="shared" si="31"/>
        <v>0</v>
      </c>
      <c r="E165">
        <f t="shared" si="38"/>
        <v>0</v>
      </c>
      <c r="F165">
        <f t="shared" si="32"/>
        <v>0</v>
      </c>
      <c r="G165">
        <f t="shared" si="33"/>
        <v>0</v>
      </c>
      <c r="H165">
        <f t="shared" si="34"/>
        <v>0</v>
      </c>
      <c r="I165">
        <f t="shared" si="39"/>
        <v>0</v>
      </c>
      <c r="J165">
        <f t="shared" si="40"/>
        <v>0</v>
      </c>
      <c r="K165">
        <f t="shared" si="41"/>
        <v>0</v>
      </c>
      <c r="M165">
        <f t="shared" si="42"/>
        <v>0</v>
      </c>
      <c r="N165">
        <f t="shared" si="43"/>
        <v>0</v>
      </c>
      <c r="O165">
        <f t="shared" si="47"/>
        <v>0</v>
      </c>
      <c r="Q165">
        <f t="shared" si="44"/>
        <v>0</v>
      </c>
      <c r="R165">
        <f t="shared" si="45"/>
        <v>0</v>
      </c>
      <c r="S165">
        <f t="shared" si="46"/>
        <v>0</v>
      </c>
      <c r="AA165">
        <f t="shared" si="35"/>
        <v>0</v>
      </c>
      <c r="AB165">
        <f t="shared" si="36"/>
        <v>0</v>
      </c>
    </row>
    <row r="166" spans="1:28" ht="12.75">
      <c r="A166">
        <f t="shared" si="29"/>
        <v>42</v>
      </c>
      <c r="B166">
        <f t="shared" si="37"/>
        <v>0</v>
      </c>
      <c r="C166">
        <f t="shared" si="30"/>
        <v>0</v>
      </c>
      <c r="D166">
        <f t="shared" si="31"/>
        <v>0</v>
      </c>
      <c r="E166">
        <f t="shared" si="38"/>
        <v>0</v>
      </c>
      <c r="F166">
        <f t="shared" si="32"/>
        <v>0</v>
      </c>
      <c r="G166">
        <f t="shared" si="33"/>
        <v>0</v>
      </c>
      <c r="H166">
        <f t="shared" si="34"/>
        <v>0</v>
      </c>
      <c r="I166">
        <f t="shared" si="39"/>
        <v>0</v>
      </c>
      <c r="J166">
        <f t="shared" si="40"/>
        <v>0</v>
      </c>
      <c r="K166">
        <f t="shared" si="41"/>
        <v>0</v>
      </c>
      <c r="M166">
        <f t="shared" si="42"/>
        <v>0</v>
      </c>
      <c r="N166">
        <f t="shared" si="43"/>
        <v>0</v>
      </c>
      <c r="O166">
        <f t="shared" si="47"/>
        <v>0</v>
      </c>
      <c r="Q166">
        <f t="shared" si="44"/>
        <v>0</v>
      </c>
      <c r="R166">
        <f t="shared" si="45"/>
        <v>0</v>
      </c>
      <c r="S166">
        <f t="shared" si="46"/>
        <v>0</v>
      </c>
      <c r="AA166">
        <f t="shared" si="35"/>
        <v>0</v>
      </c>
      <c r="AB166">
        <f t="shared" si="36"/>
        <v>0</v>
      </c>
    </row>
    <row r="167" spans="1:28" ht="12.75">
      <c r="A167">
        <f t="shared" si="29"/>
        <v>43</v>
      </c>
      <c r="B167">
        <f t="shared" si="37"/>
        <v>0</v>
      </c>
      <c r="C167">
        <f t="shared" si="30"/>
        <v>0</v>
      </c>
      <c r="D167">
        <f t="shared" si="31"/>
        <v>0</v>
      </c>
      <c r="E167">
        <f t="shared" si="38"/>
        <v>0</v>
      </c>
      <c r="F167">
        <f t="shared" si="32"/>
        <v>0</v>
      </c>
      <c r="G167">
        <f t="shared" si="33"/>
        <v>0</v>
      </c>
      <c r="H167">
        <f t="shared" si="34"/>
        <v>0</v>
      </c>
      <c r="I167">
        <f t="shared" si="39"/>
        <v>0</v>
      </c>
      <c r="J167">
        <f t="shared" si="40"/>
        <v>0</v>
      </c>
      <c r="K167">
        <f t="shared" si="41"/>
        <v>0</v>
      </c>
      <c r="M167">
        <f t="shared" si="42"/>
        <v>0</v>
      </c>
      <c r="N167">
        <f t="shared" si="43"/>
        <v>0</v>
      </c>
      <c r="O167">
        <f t="shared" si="47"/>
        <v>0</v>
      </c>
      <c r="Q167">
        <f t="shared" si="44"/>
        <v>0</v>
      </c>
      <c r="R167">
        <f t="shared" si="45"/>
        <v>0</v>
      </c>
      <c r="S167">
        <f t="shared" si="46"/>
        <v>0</v>
      </c>
      <c r="AA167">
        <f t="shared" si="35"/>
        <v>0</v>
      </c>
      <c r="AB167">
        <f t="shared" si="36"/>
        <v>0</v>
      </c>
    </row>
    <row r="168" spans="1:28" ht="12.75">
      <c r="A168">
        <f t="shared" si="29"/>
        <v>44</v>
      </c>
      <c r="B168">
        <f t="shared" si="37"/>
        <v>0</v>
      </c>
      <c r="C168">
        <f t="shared" si="30"/>
        <v>0</v>
      </c>
      <c r="D168">
        <f t="shared" si="31"/>
        <v>0</v>
      </c>
      <c r="E168">
        <f t="shared" si="38"/>
        <v>0</v>
      </c>
      <c r="F168">
        <f t="shared" si="32"/>
        <v>0</v>
      </c>
      <c r="G168">
        <f t="shared" si="33"/>
        <v>0</v>
      </c>
      <c r="H168">
        <f t="shared" si="34"/>
        <v>0</v>
      </c>
      <c r="I168">
        <f t="shared" si="39"/>
        <v>0</v>
      </c>
      <c r="J168">
        <f t="shared" si="40"/>
        <v>0</v>
      </c>
      <c r="K168">
        <f t="shared" si="41"/>
        <v>0</v>
      </c>
      <c r="M168">
        <f t="shared" si="42"/>
        <v>0</v>
      </c>
      <c r="N168">
        <f t="shared" si="43"/>
        <v>0</v>
      </c>
      <c r="O168">
        <f t="shared" si="47"/>
        <v>0</v>
      </c>
      <c r="Q168">
        <f t="shared" si="44"/>
        <v>0</v>
      </c>
      <c r="R168">
        <f t="shared" si="45"/>
        <v>0</v>
      </c>
      <c r="S168">
        <f t="shared" si="46"/>
        <v>0</v>
      </c>
      <c r="AA168">
        <f t="shared" si="35"/>
        <v>0</v>
      </c>
      <c r="AB168">
        <f t="shared" si="36"/>
        <v>0</v>
      </c>
    </row>
    <row r="169" spans="1:28" ht="12.75">
      <c r="A169">
        <f t="shared" si="29"/>
        <v>45</v>
      </c>
      <c r="B169">
        <f t="shared" si="37"/>
        <v>0</v>
      </c>
      <c r="C169">
        <f t="shared" si="30"/>
        <v>0</v>
      </c>
      <c r="D169">
        <f t="shared" si="31"/>
        <v>0</v>
      </c>
      <c r="E169">
        <f t="shared" si="38"/>
        <v>0</v>
      </c>
      <c r="F169">
        <f t="shared" si="32"/>
        <v>0</v>
      </c>
      <c r="G169">
        <f t="shared" si="33"/>
        <v>0</v>
      </c>
      <c r="H169">
        <f t="shared" si="34"/>
        <v>0</v>
      </c>
      <c r="I169">
        <f t="shared" si="39"/>
        <v>0</v>
      </c>
      <c r="J169">
        <f t="shared" si="40"/>
        <v>0</v>
      </c>
      <c r="K169">
        <f t="shared" si="41"/>
        <v>0</v>
      </c>
      <c r="M169">
        <f t="shared" si="42"/>
        <v>0</v>
      </c>
      <c r="N169">
        <f t="shared" si="43"/>
        <v>0</v>
      </c>
      <c r="O169">
        <f t="shared" si="47"/>
        <v>0</v>
      </c>
      <c r="Q169">
        <f t="shared" si="44"/>
        <v>0</v>
      </c>
      <c r="R169">
        <f t="shared" si="45"/>
        <v>0</v>
      </c>
      <c r="S169">
        <f t="shared" si="46"/>
        <v>0</v>
      </c>
      <c r="AA169">
        <f t="shared" si="35"/>
        <v>0</v>
      </c>
      <c r="AB169">
        <f t="shared" si="36"/>
        <v>0</v>
      </c>
    </row>
    <row r="170" spans="1:28" ht="12.75">
      <c r="A170">
        <f t="shared" si="29"/>
        <v>46</v>
      </c>
      <c r="B170">
        <f t="shared" si="37"/>
        <v>0</v>
      </c>
      <c r="C170">
        <f t="shared" si="30"/>
        <v>0</v>
      </c>
      <c r="D170">
        <f t="shared" si="31"/>
        <v>0</v>
      </c>
      <c r="E170">
        <f t="shared" si="38"/>
        <v>0</v>
      </c>
      <c r="F170">
        <f t="shared" si="32"/>
        <v>0</v>
      </c>
      <c r="G170">
        <f t="shared" si="33"/>
        <v>0</v>
      </c>
      <c r="H170">
        <f t="shared" si="34"/>
        <v>0</v>
      </c>
      <c r="I170">
        <f t="shared" si="39"/>
        <v>0</v>
      </c>
      <c r="J170">
        <f t="shared" si="40"/>
        <v>0</v>
      </c>
      <c r="K170">
        <f t="shared" si="41"/>
        <v>0</v>
      </c>
      <c r="M170">
        <f t="shared" si="42"/>
        <v>0</v>
      </c>
      <c r="N170">
        <f t="shared" si="43"/>
        <v>0</v>
      </c>
      <c r="O170">
        <f t="shared" si="47"/>
        <v>0</v>
      </c>
      <c r="Q170">
        <f t="shared" si="44"/>
        <v>0</v>
      </c>
      <c r="R170">
        <f t="shared" si="45"/>
        <v>0</v>
      </c>
      <c r="S170">
        <f t="shared" si="46"/>
        <v>0</v>
      </c>
      <c r="AA170">
        <f t="shared" si="35"/>
        <v>0</v>
      </c>
      <c r="AB170">
        <f t="shared" si="36"/>
        <v>0</v>
      </c>
    </row>
    <row r="171" spans="1:28" ht="12.75">
      <c r="A171">
        <f t="shared" si="29"/>
        <v>47</v>
      </c>
      <c r="B171">
        <f t="shared" si="37"/>
        <v>0</v>
      </c>
      <c r="C171">
        <f t="shared" si="30"/>
        <v>0</v>
      </c>
      <c r="D171">
        <f t="shared" si="31"/>
        <v>0</v>
      </c>
      <c r="E171">
        <f t="shared" si="38"/>
        <v>0</v>
      </c>
      <c r="F171">
        <f t="shared" si="32"/>
        <v>0</v>
      </c>
      <c r="G171">
        <f t="shared" si="33"/>
        <v>0</v>
      </c>
      <c r="H171">
        <f t="shared" si="34"/>
        <v>0</v>
      </c>
      <c r="I171">
        <f t="shared" si="39"/>
        <v>0</v>
      </c>
      <c r="J171">
        <f t="shared" si="40"/>
        <v>0</v>
      </c>
      <c r="K171">
        <f t="shared" si="41"/>
        <v>0</v>
      </c>
      <c r="M171">
        <f t="shared" si="42"/>
        <v>0</v>
      </c>
      <c r="N171">
        <f t="shared" si="43"/>
        <v>0</v>
      </c>
      <c r="O171">
        <f t="shared" si="47"/>
        <v>0</v>
      </c>
      <c r="Q171">
        <f t="shared" si="44"/>
        <v>0</v>
      </c>
      <c r="R171">
        <f t="shared" si="45"/>
        <v>0</v>
      </c>
      <c r="S171">
        <f t="shared" si="46"/>
        <v>0</v>
      </c>
      <c r="AA171">
        <f t="shared" si="35"/>
        <v>0</v>
      </c>
      <c r="AB171">
        <f t="shared" si="36"/>
        <v>0</v>
      </c>
    </row>
    <row r="172" spans="1:28" ht="12.75">
      <c r="A172">
        <f t="shared" si="29"/>
        <v>48</v>
      </c>
      <c r="B172">
        <f t="shared" si="37"/>
        <v>0</v>
      </c>
      <c r="C172">
        <f t="shared" si="30"/>
        <v>0</v>
      </c>
      <c r="D172">
        <f t="shared" si="31"/>
        <v>0</v>
      </c>
      <c r="E172">
        <f t="shared" si="38"/>
        <v>0</v>
      </c>
      <c r="F172">
        <f t="shared" si="32"/>
        <v>0</v>
      </c>
      <c r="G172">
        <f t="shared" si="33"/>
        <v>0</v>
      </c>
      <c r="H172">
        <f t="shared" si="34"/>
        <v>0</v>
      </c>
      <c r="I172">
        <f t="shared" si="39"/>
        <v>0</v>
      </c>
      <c r="J172">
        <f t="shared" si="40"/>
        <v>0</v>
      </c>
      <c r="K172">
        <f t="shared" si="41"/>
        <v>0</v>
      </c>
      <c r="M172">
        <f t="shared" si="42"/>
        <v>0</v>
      </c>
      <c r="N172">
        <f t="shared" si="43"/>
        <v>0</v>
      </c>
      <c r="O172">
        <f t="shared" si="47"/>
        <v>0</v>
      </c>
      <c r="Q172">
        <f t="shared" si="44"/>
        <v>0</v>
      </c>
      <c r="R172">
        <f t="shared" si="45"/>
        <v>0</v>
      </c>
      <c r="S172">
        <f t="shared" si="46"/>
        <v>0</v>
      </c>
      <c r="AA172">
        <f t="shared" si="35"/>
        <v>0</v>
      </c>
      <c r="AB172">
        <f t="shared" si="36"/>
        <v>0</v>
      </c>
    </row>
    <row r="173" spans="1:28" ht="12.75">
      <c r="A173">
        <f t="shared" si="29"/>
        <v>49</v>
      </c>
      <c r="B173">
        <f t="shared" si="37"/>
        <v>0</v>
      </c>
      <c r="C173">
        <f t="shared" si="30"/>
        <v>0</v>
      </c>
      <c r="D173">
        <f t="shared" si="31"/>
        <v>0</v>
      </c>
      <c r="E173">
        <f t="shared" si="38"/>
        <v>0</v>
      </c>
      <c r="F173">
        <f t="shared" si="32"/>
        <v>0</v>
      </c>
      <c r="G173">
        <f t="shared" si="33"/>
        <v>0</v>
      </c>
      <c r="H173">
        <f t="shared" si="34"/>
        <v>0</v>
      </c>
      <c r="I173">
        <f t="shared" si="39"/>
        <v>0</v>
      </c>
      <c r="J173">
        <f t="shared" si="40"/>
        <v>0</v>
      </c>
      <c r="K173">
        <f t="shared" si="41"/>
        <v>0</v>
      </c>
      <c r="M173">
        <f t="shared" si="42"/>
        <v>0</v>
      </c>
      <c r="N173">
        <f t="shared" si="43"/>
        <v>0</v>
      </c>
      <c r="O173">
        <f t="shared" si="47"/>
        <v>0</v>
      </c>
      <c r="Q173">
        <f t="shared" si="44"/>
        <v>0</v>
      </c>
      <c r="R173">
        <f t="shared" si="45"/>
        <v>0</v>
      </c>
      <c r="S173">
        <f t="shared" si="46"/>
        <v>0</v>
      </c>
      <c r="AA173">
        <f t="shared" si="35"/>
        <v>0</v>
      </c>
      <c r="AB173">
        <f t="shared" si="36"/>
        <v>0</v>
      </c>
    </row>
    <row r="174" spans="1:28" ht="12.75">
      <c r="A174">
        <f t="shared" si="29"/>
        <v>50</v>
      </c>
      <c r="B174">
        <f t="shared" si="37"/>
        <v>0</v>
      </c>
      <c r="C174">
        <f t="shared" si="30"/>
        <v>0</v>
      </c>
      <c r="D174">
        <f t="shared" si="31"/>
        <v>0</v>
      </c>
      <c r="E174">
        <f t="shared" si="38"/>
        <v>0</v>
      </c>
      <c r="F174">
        <f t="shared" si="32"/>
        <v>0</v>
      </c>
      <c r="G174">
        <f t="shared" si="33"/>
        <v>0</v>
      </c>
      <c r="H174">
        <f t="shared" si="34"/>
        <v>0</v>
      </c>
      <c r="I174">
        <f t="shared" si="39"/>
        <v>0</v>
      </c>
      <c r="J174">
        <f t="shared" si="40"/>
        <v>0</v>
      </c>
      <c r="K174">
        <f t="shared" si="41"/>
        <v>0</v>
      </c>
      <c r="M174">
        <f t="shared" si="42"/>
        <v>0</v>
      </c>
      <c r="N174">
        <f t="shared" si="43"/>
        <v>0</v>
      </c>
      <c r="O174">
        <f t="shared" si="47"/>
        <v>0</v>
      </c>
      <c r="Q174">
        <f t="shared" si="44"/>
        <v>0</v>
      </c>
      <c r="R174">
        <f t="shared" si="45"/>
        <v>0</v>
      </c>
      <c r="S174">
        <f t="shared" si="46"/>
        <v>0</v>
      </c>
      <c r="AA174">
        <f t="shared" si="35"/>
        <v>0</v>
      </c>
      <c r="AB174">
        <f t="shared" si="36"/>
        <v>0</v>
      </c>
    </row>
    <row r="175" spans="1:28" ht="12.75">
      <c r="A175">
        <f t="shared" si="29"/>
        <v>51</v>
      </c>
      <c r="B175">
        <f t="shared" si="37"/>
        <v>0</v>
      </c>
      <c r="C175">
        <f t="shared" si="30"/>
        <v>0</v>
      </c>
      <c r="D175">
        <f t="shared" si="31"/>
        <v>0</v>
      </c>
      <c r="E175">
        <f t="shared" si="38"/>
        <v>0</v>
      </c>
      <c r="F175">
        <f t="shared" si="32"/>
        <v>0</v>
      </c>
      <c r="G175">
        <f t="shared" si="33"/>
        <v>0</v>
      </c>
      <c r="H175">
        <f t="shared" si="34"/>
        <v>0</v>
      </c>
      <c r="I175">
        <f t="shared" si="39"/>
        <v>0</v>
      </c>
      <c r="J175">
        <f t="shared" si="40"/>
        <v>0</v>
      </c>
      <c r="K175">
        <f t="shared" si="41"/>
        <v>0</v>
      </c>
      <c r="M175">
        <f t="shared" si="42"/>
        <v>0</v>
      </c>
      <c r="N175">
        <f t="shared" si="43"/>
        <v>0</v>
      </c>
      <c r="O175">
        <f t="shared" si="47"/>
        <v>0</v>
      </c>
      <c r="Q175">
        <f t="shared" si="44"/>
        <v>0</v>
      </c>
      <c r="R175">
        <f t="shared" si="45"/>
        <v>0</v>
      </c>
      <c r="S175">
        <f t="shared" si="46"/>
        <v>0</v>
      </c>
      <c r="AA175">
        <f t="shared" si="35"/>
        <v>0</v>
      </c>
      <c r="AB175">
        <f t="shared" si="36"/>
        <v>0</v>
      </c>
    </row>
    <row r="176" spans="1:28" ht="12.75">
      <c r="A176">
        <f t="shared" si="29"/>
        <v>52</v>
      </c>
      <c r="B176">
        <f t="shared" si="37"/>
        <v>0</v>
      </c>
      <c r="C176">
        <f t="shared" si="30"/>
        <v>0</v>
      </c>
      <c r="D176">
        <f t="shared" si="31"/>
        <v>0</v>
      </c>
      <c r="E176">
        <f t="shared" si="38"/>
        <v>0</v>
      </c>
      <c r="F176">
        <f t="shared" si="32"/>
        <v>0</v>
      </c>
      <c r="G176">
        <f t="shared" si="33"/>
        <v>0</v>
      </c>
      <c r="H176">
        <f t="shared" si="34"/>
        <v>0</v>
      </c>
      <c r="I176">
        <f t="shared" si="39"/>
        <v>0</v>
      </c>
      <c r="J176">
        <f t="shared" si="40"/>
        <v>0</v>
      </c>
      <c r="K176">
        <f t="shared" si="41"/>
        <v>0</v>
      </c>
      <c r="M176">
        <f t="shared" si="42"/>
        <v>0</v>
      </c>
      <c r="N176">
        <f t="shared" si="43"/>
        <v>0</v>
      </c>
      <c r="O176">
        <f t="shared" si="47"/>
        <v>0</v>
      </c>
      <c r="Q176">
        <f t="shared" si="44"/>
        <v>0</v>
      </c>
      <c r="R176">
        <f t="shared" si="45"/>
        <v>0</v>
      </c>
      <c r="S176">
        <f t="shared" si="46"/>
        <v>0</v>
      </c>
      <c r="AA176">
        <f t="shared" si="35"/>
        <v>0</v>
      </c>
      <c r="AB176">
        <f t="shared" si="36"/>
        <v>0</v>
      </c>
    </row>
    <row r="177" spans="1:28" ht="12.75">
      <c r="A177">
        <f t="shared" si="29"/>
        <v>53</v>
      </c>
      <c r="B177">
        <f t="shared" si="37"/>
        <v>0</v>
      </c>
      <c r="C177">
        <f t="shared" si="30"/>
        <v>0</v>
      </c>
      <c r="D177">
        <f t="shared" si="31"/>
        <v>0</v>
      </c>
      <c r="E177">
        <f t="shared" si="38"/>
        <v>0</v>
      </c>
      <c r="F177">
        <f t="shared" si="32"/>
        <v>0</v>
      </c>
      <c r="G177">
        <f t="shared" si="33"/>
        <v>0</v>
      </c>
      <c r="H177">
        <f t="shared" si="34"/>
        <v>0</v>
      </c>
      <c r="I177">
        <f t="shared" si="39"/>
        <v>0</v>
      </c>
      <c r="J177">
        <f t="shared" si="40"/>
        <v>0</v>
      </c>
      <c r="K177">
        <f t="shared" si="41"/>
        <v>0</v>
      </c>
      <c r="M177">
        <f t="shared" si="42"/>
        <v>0</v>
      </c>
      <c r="N177">
        <f t="shared" si="43"/>
        <v>0</v>
      </c>
      <c r="O177">
        <f t="shared" si="47"/>
        <v>0</v>
      </c>
      <c r="Q177">
        <f t="shared" si="44"/>
        <v>0</v>
      </c>
      <c r="R177">
        <f t="shared" si="45"/>
        <v>0</v>
      </c>
      <c r="S177">
        <f t="shared" si="46"/>
        <v>0</v>
      </c>
      <c r="AA177">
        <f t="shared" si="35"/>
        <v>0</v>
      </c>
      <c r="AB177">
        <f t="shared" si="36"/>
        <v>0</v>
      </c>
    </row>
    <row r="178" spans="1:28" ht="12.75">
      <c r="A178">
        <f t="shared" si="29"/>
        <v>54</v>
      </c>
      <c r="B178">
        <f t="shared" si="37"/>
        <v>0</v>
      </c>
      <c r="C178">
        <f t="shared" si="30"/>
        <v>0</v>
      </c>
      <c r="D178">
        <f t="shared" si="31"/>
        <v>0</v>
      </c>
      <c r="E178">
        <f t="shared" si="38"/>
        <v>0</v>
      </c>
      <c r="F178">
        <f t="shared" si="32"/>
        <v>0</v>
      </c>
      <c r="G178">
        <f t="shared" si="33"/>
        <v>0</v>
      </c>
      <c r="H178">
        <f t="shared" si="34"/>
        <v>0</v>
      </c>
      <c r="I178">
        <f t="shared" si="39"/>
        <v>0</v>
      </c>
      <c r="J178">
        <f t="shared" si="40"/>
        <v>0</v>
      </c>
      <c r="K178">
        <f t="shared" si="41"/>
        <v>0</v>
      </c>
      <c r="M178">
        <f t="shared" si="42"/>
        <v>0</v>
      </c>
      <c r="N178">
        <f t="shared" si="43"/>
        <v>0</v>
      </c>
      <c r="O178">
        <f t="shared" si="47"/>
        <v>0</v>
      </c>
      <c r="Q178">
        <f t="shared" si="44"/>
        <v>0</v>
      </c>
      <c r="R178">
        <f t="shared" si="45"/>
        <v>0</v>
      </c>
      <c r="S178">
        <f t="shared" si="46"/>
        <v>0</v>
      </c>
      <c r="AA178">
        <f t="shared" si="35"/>
        <v>0</v>
      </c>
      <c r="AB178">
        <f t="shared" si="36"/>
        <v>0</v>
      </c>
    </row>
    <row r="179" spans="1:28" ht="12.75">
      <c r="A179">
        <f t="shared" si="29"/>
        <v>55</v>
      </c>
      <c r="B179">
        <f t="shared" si="37"/>
        <v>0</v>
      </c>
      <c r="C179">
        <f t="shared" si="30"/>
        <v>0</v>
      </c>
      <c r="D179">
        <f t="shared" si="31"/>
        <v>0</v>
      </c>
      <c r="E179">
        <f t="shared" si="38"/>
        <v>0</v>
      </c>
      <c r="F179">
        <f t="shared" si="32"/>
        <v>0</v>
      </c>
      <c r="G179">
        <f t="shared" si="33"/>
        <v>0</v>
      </c>
      <c r="H179">
        <f t="shared" si="34"/>
        <v>0</v>
      </c>
      <c r="I179">
        <f t="shared" si="39"/>
        <v>0</v>
      </c>
      <c r="J179">
        <f t="shared" si="40"/>
        <v>0</v>
      </c>
      <c r="K179">
        <f t="shared" si="41"/>
        <v>0</v>
      </c>
      <c r="M179">
        <f t="shared" si="42"/>
        <v>0</v>
      </c>
      <c r="N179">
        <f t="shared" si="43"/>
        <v>0</v>
      </c>
      <c r="O179">
        <f t="shared" si="47"/>
        <v>0</v>
      </c>
      <c r="Q179">
        <f t="shared" si="44"/>
        <v>0</v>
      </c>
      <c r="R179">
        <f t="shared" si="45"/>
        <v>0</v>
      </c>
      <c r="S179">
        <f t="shared" si="46"/>
        <v>0</v>
      </c>
      <c r="AA179">
        <f t="shared" si="35"/>
        <v>0</v>
      </c>
      <c r="AB179">
        <f t="shared" si="36"/>
        <v>0</v>
      </c>
    </row>
    <row r="180" spans="1:28" ht="12.75">
      <c r="A180">
        <f t="shared" si="29"/>
        <v>56</v>
      </c>
      <c r="B180">
        <f t="shared" si="37"/>
        <v>0</v>
      </c>
      <c r="C180">
        <f t="shared" si="30"/>
        <v>0</v>
      </c>
      <c r="D180">
        <f t="shared" si="31"/>
        <v>0</v>
      </c>
      <c r="E180">
        <f t="shared" si="38"/>
        <v>0</v>
      </c>
      <c r="F180">
        <f t="shared" si="32"/>
        <v>0</v>
      </c>
      <c r="G180">
        <f t="shared" si="33"/>
        <v>0</v>
      </c>
      <c r="H180">
        <f t="shared" si="34"/>
        <v>0</v>
      </c>
      <c r="I180">
        <f t="shared" si="39"/>
        <v>0</v>
      </c>
      <c r="J180">
        <f t="shared" si="40"/>
        <v>0</v>
      </c>
      <c r="K180">
        <f t="shared" si="41"/>
        <v>0</v>
      </c>
      <c r="M180">
        <f t="shared" si="42"/>
        <v>0</v>
      </c>
      <c r="N180">
        <f t="shared" si="43"/>
        <v>0</v>
      </c>
      <c r="O180">
        <f t="shared" si="47"/>
        <v>0</v>
      </c>
      <c r="Q180">
        <f t="shared" si="44"/>
        <v>0</v>
      </c>
      <c r="R180">
        <f t="shared" si="45"/>
        <v>0</v>
      </c>
      <c r="S180">
        <f t="shared" si="46"/>
        <v>0</v>
      </c>
      <c r="AA180">
        <f t="shared" si="35"/>
        <v>0</v>
      </c>
      <c r="AB180">
        <f t="shared" si="36"/>
        <v>0</v>
      </c>
    </row>
    <row r="181" spans="1:28" ht="12.75">
      <c r="A181">
        <f t="shared" si="29"/>
        <v>57</v>
      </c>
      <c r="B181">
        <f t="shared" si="37"/>
        <v>0</v>
      </c>
      <c r="C181">
        <f t="shared" si="30"/>
        <v>0</v>
      </c>
      <c r="D181">
        <f t="shared" si="31"/>
        <v>0</v>
      </c>
      <c r="E181">
        <f t="shared" si="38"/>
        <v>0</v>
      </c>
      <c r="F181">
        <f t="shared" si="32"/>
        <v>0</v>
      </c>
      <c r="G181">
        <f t="shared" si="33"/>
        <v>0</v>
      </c>
      <c r="H181">
        <f t="shared" si="34"/>
        <v>0</v>
      </c>
      <c r="I181">
        <f t="shared" si="39"/>
        <v>0</v>
      </c>
      <c r="J181">
        <f t="shared" si="40"/>
        <v>0</v>
      </c>
      <c r="K181">
        <f t="shared" si="41"/>
        <v>0</v>
      </c>
      <c r="M181">
        <f t="shared" si="42"/>
        <v>0</v>
      </c>
      <c r="N181">
        <f t="shared" si="43"/>
        <v>0</v>
      </c>
      <c r="O181">
        <f t="shared" si="47"/>
        <v>0</v>
      </c>
      <c r="Q181">
        <f t="shared" si="44"/>
        <v>0</v>
      </c>
      <c r="R181">
        <f t="shared" si="45"/>
        <v>0</v>
      </c>
      <c r="S181">
        <f t="shared" si="46"/>
        <v>0</v>
      </c>
      <c r="AA181">
        <f t="shared" si="35"/>
        <v>0</v>
      </c>
      <c r="AB181">
        <f t="shared" si="36"/>
        <v>0</v>
      </c>
    </row>
    <row r="182" spans="1:28" ht="12.75">
      <c r="A182">
        <f t="shared" si="29"/>
        <v>58</v>
      </c>
      <c r="B182">
        <f t="shared" si="37"/>
        <v>0</v>
      </c>
      <c r="C182">
        <f t="shared" si="30"/>
        <v>0</v>
      </c>
      <c r="D182">
        <f t="shared" si="31"/>
        <v>0</v>
      </c>
      <c r="E182">
        <f t="shared" si="38"/>
        <v>0</v>
      </c>
      <c r="F182">
        <f t="shared" si="32"/>
        <v>0</v>
      </c>
      <c r="G182">
        <f t="shared" si="33"/>
        <v>0</v>
      </c>
      <c r="H182">
        <f t="shared" si="34"/>
        <v>0</v>
      </c>
      <c r="I182">
        <f t="shared" si="39"/>
        <v>0</v>
      </c>
      <c r="J182">
        <f t="shared" si="40"/>
        <v>0</v>
      </c>
      <c r="K182">
        <f t="shared" si="41"/>
        <v>0</v>
      </c>
      <c r="M182">
        <f t="shared" si="42"/>
        <v>0</v>
      </c>
      <c r="N182">
        <f t="shared" si="43"/>
        <v>0</v>
      </c>
      <c r="O182">
        <f t="shared" si="47"/>
        <v>0</v>
      </c>
      <c r="Q182">
        <f t="shared" si="44"/>
        <v>0</v>
      </c>
      <c r="R182">
        <f t="shared" si="45"/>
        <v>0</v>
      </c>
      <c r="S182">
        <f t="shared" si="46"/>
        <v>0</v>
      </c>
      <c r="AA182">
        <f t="shared" si="35"/>
        <v>0</v>
      </c>
      <c r="AB182">
        <f t="shared" si="36"/>
        <v>0</v>
      </c>
    </row>
    <row r="183" spans="1:28" ht="12.75">
      <c r="A183">
        <f t="shared" si="29"/>
        <v>59</v>
      </c>
      <c r="B183">
        <f t="shared" si="37"/>
        <v>0</v>
      </c>
      <c r="C183">
        <f t="shared" si="30"/>
        <v>0</v>
      </c>
      <c r="D183">
        <f t="shared" si="31"/>
        <v>0</v>
      </c>
      <c r="E183">
        <f t="shared" si="38"/>
        <v>0</v>
      </c>
      <c r="F183">
        <f t="shared" si="32"/>
        <v>0</v>
      </c>
      <c r="G183">
        <f t="shared" si="33"/>
        <v>0</v>
      </c>
      <c r="H183">
        <f t="shared" si="34"/>
        <v>0</v>
      </c>
      <c r="I183">
        <f t="shared" si="39"/>
        <v>0</v>
      </c>
      <c r="J183">
        <f t="shared" si="40"/>
        <v>0</v>
      </c>
      <c r="K183">
        <f t="shared" si="41"/>
        <v>0</v>
      </c>
      <c r="M183">
        <f t="shared" si="42"/>
        <v>0</v>
      </c>
      <c r="N183">
        <f t="shared" si="43"/>
        <v>0</v>
      </c>
      <c r="O183">
        <f t="shared" si="47"/>
        <v>0</v>
      </c>
      <c r="Q183">
        <f t="shared" si="44"/>
        <v>0</v>
      </c>
      <c r="R183">
        <f t="shared" si="45"/>
        <v>0</v>
      </c>
      <c r="S183">
        <f t="shared" si="46"/>
        <v>0</v>
      </c>
      <c r="AA183">
        <f t="shared" si="35"/>
        <v>0</v>
      </c>
      <c r="AB183">
        <f t="shared" si="36"/>
        <v>0</v>
      </c>
    </row>
    <row r="184" spans="1:28" ht="12.75">
      <c r="A184">
        <f t="shared" si="29"/>
        <v>60</v>
      </c>
      <c r="B184">
        <f t="shared" si="37"/>
        <v>0</v>
      </c>
      <c r="C184">
        <f t="shared" si="30"/>
        <v>0</v>
      </c>
      <c r="D184">
        <f t="shared" si="31"/>
        <v>0</v>
      </c>
      <c r="E184">
        <f t="shared" si="38"/>
        <v>0</v>
      </c>
      <c r="F184">
        <f t="shared" si="32"/>
        <v>0</v>
      </c>
      <c r="G184">
        <f t="shared" si="33"/>
        <v>0</v>
      </c>
      <c r="H184">
        <f t="shared" si="34"/>
        <v>0</v>
      </c>
      <c r="I184">
        <f t="shared" si="39"/>
        <v>0</v>
      </c>
      <c r="J184">
        <f t="shared" si="40"/>
        <v>0</v>
      </c>
      <c r="K184">
        <f t="shared" si="41"/>
        <v>0</v>
      </c>
      <c r="M184">
        <f t="shared" si="42"/>
        <v>0</v>
      </c>
      <c r="N184">
        <f t="shared" si="43"/>
        <v>0</v>
      </c>
      <c r="O184">
        <f t="shared" si="47"/>
        <v>0</v>
      </c>
      <c r="Q184">
        <f t="shared" si="44"/>
        <v>0</v>
      </c>
      <c r="R184">
        <f t="shared" si="45"/>
        <v>0</v>
      </c>
      <c r="S184">
        <f t="shared" si="46"/>
        <v>0</v>
      </c>
      <c r="AA184">
        <f t="shared" si="35"/>
        <v>0</v>
      </c>
      <c r="AB184">
        <f t="shared" si="36"/>
        <v>0</v>
      </c>
    </row>
    <row r="185" spans="1:28" ht="12.75">
      <c r="A185">
        <f t="shared" si="29"/>
        <v>61</v>
      </c>
      <c r="B185">
        <f t="shared" si="37"/>
        <v>0</v>
      </c>
      <c r="C185">
        <f t="shared" si="30"/>
        <v>0</v>
      </c>
      <c r="D185">
        <f t="shared" si="31"/>
        <v>0</v>
      </c>
      <c r="E185">
        <f t="shared" si="38"/>
        <v>0</v>
      </c>
      <c r="F185">
        <f t="shared" si="32"/>
        <v>0</v>
      </c>
      <c r="G185">
        <f t="shared" si="33"/>
        <v>0</v>
      </c>
      <c r="H185">
        <f t="shared" si="34"/>
        <v>0</v>
      </c>
      <c r="I185">
        <f t="shared" si="39"/>
        <v>0</v>
      </c>
      <c r="J185">
        <f t="shared" si="40"/>
        <v>0</v>
      </c>
      <c r="K185">
        <f t="shared" si="41"/>
        <v>0</v>
      </c>
      <c r="M185">
        <f t="shared" si="42"/>
        <v>0</v>
      </c>
      <c r="N185">
        <f t="shared" si="43"/>
        <v>0</v>
      </c>
      <c r="O185">
        <f t="shared" si="47"/>
        <v>0</v>
      </c>
      <c r="Q185">
        <f t="shared" si="44"/>
        <v>0</v>
      </c>
      <c r="R185">
        <f t="shared" si="45"/>
        <v>0</v>
      </c>
      <c r="S185">
        <f t="shared" si="46"/>
        <v>0</v>
      </c>
      <c r="AA185">
        <f t="shared" si="35"/>
        <v>0</v>
      </c>
      <c r="AB185">
        <f t="shared" si="36"/>
        <v>0</v>
      </c>
    </row>
    <row r="186" spans="1:28" ht="12.75">
      <c r="A186">
        <f t="shared" si="29"/>
        <v>62</v>
      </c>
      <c r="B186">
        <f t="shared" si="37"/>
        <v>0</v>
      </c>
      <c r="C186">
        <f t="shared" si="30"/>
        <v>0</v>
      </c>
      <c r="D186">
        <f t="shared" si="31"/>
        <v>0</v>
      </c>
      <c r="E186">
        <f t="shared" si="38"/>
        <v>0</v>
      </c>
      <c r="F186">
        <f t="shared" si="32"/>
        <v>0</v>
      </c>
      <c r="G186">
        <f t="shared" si="33"/>
        <v>0</v>
      </c>
      <c r="H186">
        <f t="shared" si="34"/>
        <v>0</v>
      </c>
      <c r="I186">
        <f t="shared" si="39"/>
        <v>0</v>
      </c>
      <c r="J186">
        <f t="shared" si="40"/>
        <v>0</v>
      </c>
      <c r="K186">
        <f t="shared" si="41"/>
        <v>0</v>
      </c>
      <c r="M186">
        <f t="shared" si="42"/>
        <v>0</v>
      </c>
      <c r="N186">
        <f t="shared" si="43"/>
        <v>0</v>
      </c>
      <c r="O186">
        <f t="shared" si="47"/>
        <v>0</v>
      </c>
      <c r="Q186">
        <f t="shared" si="44"/>
        <v>0</v>
      </c>
      <c r="R186">
        <f t="shared" si="45"/>
        <v>0</v>
      </c>
      <c r="S186">
        <f t="shared" si="46"/>
        <v>0</v>
      </c>
      <c r="AA186">
        <f t="shared" si="35"/>
        <v>0</v>
      </c>
      <c r="AB186">
        <f t="shared" si="36"/>
        <v>0</v>
      </c>
    </row>
    <row r="187" spans="1:28" ht="12.75">
      <c r="A187">
        <f t="shared" si="29"/>
        <v>63</v>
      </c>
      <c r="B187">
        <f t="shared" si="37"/>
        <v>0</v>
      </c>
      <c r="C187">
        <f t="shared" si="30"/>
        <v>0</v>
      </c>
      <c r="D187">
        <f t="shared" si="31"/>
        <v>0</v>
      </c>
      <c r="E187">
        <f t="shared" si="38"/>
        <v>0</v>
      </c>
      <c r="F187">
        <f t="shared" si="32"/>
        <v>0</v>
      </c>
      <c r="G187">
        <f t="shared" si="33"/>
        <v>0</v>
      </c>
      <c r="H187">
        <f t="shared" si="34"/>
        <v>0</v>
      </c>
      <c r="I187">
        <f t="shared" si="39"/>
        <v>0</v>
      </c>
      <c r="J187">
        <f t="shared" si="40"/>
        <v>0</v>
      </c>
      <c r="K187">
        <f t="shared" si="41"/>
        <v>0</v>
      </c>
      <c r="M187">
        <f t="shared" si="42"/>
        <v>0</v>
      </c>
      <c r="N187">
        <f t="shared" si="43"/>
        <v>0</v>
      </c>
      <c r="O187">
        <f t="shared" si="47"/>
        <v>0</v>
      </c>
      <c r="Q187">
        <f t="shared" si="44"/>
        <v>0</v>
      </c>
      <c r="R187">
        <f t="shared" si="45"/>
        <v>0</v>
      </c>
      <c r="S187">
        <f t="shared" si="46"/>
        <v>0</v>
      </c>
      <c r="AA187">
        <f t="shared" si="35"/>
        <v>0</v>
      </c>
      <c r="AB187">
        <f t="shared" si="36"/>
        <v>0</v>
      </c>
    </row>
    <row r="188" spans="1:28" ht="12.75">
      <c r="A188">
        <f t="shared" si="29"/>
        <v>64</v>
      </c>
      <c r="B188">
        <f t="shared" si="37"/>
        <v>0</v>
      </c>
      <c r="C188">
        <f t="shared" si="30"/>
        <v>0</v>
      </c>
      <c r="D188">
        <f t="shared" si="31"/>
        <v>0</v>
      </c>
      <c r="E188">
        <f t="shared" si="38"/>
        <v>0</v>
      </c>
      <c r="F188">
        <f t="shared" si="32"/>
        <v>0</v>
      </c>
      <c r="G188">
        <f t="shared" si="33"/>
        <v>0</v>
      </c>
      <c r="H188">
        <f t="shared" si="34"/>
        <v>0</v>
      </c>
      <c r="I188">
        <f t="shared" si="39"/>
        <v>0</v>
      </c>
      <c r="J188">
        <f t="shared" si="40"/>
        <v>0</v>
      </c>
      <c r="K188">
        <f t="shared" si="41"/>
        <v>0</v>
      </c>
      <c r="M188">
        <f t="shared" si="42"/>
        <v>0</v>
      </c>
      <c r="N188">
        <f t="shared" si="43"/>
        <v>0</v>
      </c>
      <c r="O188">
        <f t="shared" si="47"/>
        <v>0</v>
      </c>
      <c r="Q188">
        <f t="shared" si="44"/>
        <v>0</v>
      </c>
      <c r="R188">
        <f t="shared" si="45"/>
        <v>0</v>
      </c>
      <c r="S188">
        <f t="shared" si="46"/>
        <v>0</v>
      </c>
      <c r="AA188">
        <f t="shared" si="35"/>
        <v>0</v>
      </c>
      <c r="AB188">
        <f t="shared" si="36"/>
        <v>0</v>
      </c>
    </row>
    <row r="189" spans="1:28" ht="12.75">
      <c r="A189">
        <f t="shared" si="29"/>
        <v>65</v>
      </c>
      <c r="B189">
        <f aca="true" t="shared" si="48" ref="B189:B220">IF(A189&lt;=$B$9,IF(AA189&gt;0,AA189,IF(A189&lt;=$H$19,$A$19,IF(A189&lt;=$H$20,$A$20,IF(A189&lt;=$H$21,$A$21,$A$22)))),0)</f>
        <v>0</v>
      </c>
      <c r="C189">
        <f t="shared" si="30"/>
        <v>0</v>
      </c>
      <c r="D189">
        <f t="shared" si="31"/>
        <v>0</v>
      </c>
      <c r="E189">
        <f t="shared" si="38"/>
        <v>0</v>
      </c>
      <c r="F189">
        <f t="shared" si="32"/>
        <v>0</v>
      </c>
      <c r="G189">
        <f t="shared" si="33"/>
        <v>0</v>
      </c>
      <c r="H189">
        <f t="shared" si="34"/>
        <v>0</v>
      </c>
      <c r="I189">
        <f t="shared" si="39"/>
        <v>0</v>
      </c>
      <c r="J189">
        <f t="shared" si="40"/>
        <v>0</v>
      </c>
      <c r="K189">
        <f t="shared" si="41"/>
        <v>0</v>
      </c>
      <c r="M189">
        <f t="shared" si="42"/>
        <v>0</v>
      </c>
      <c r="N189">
        <f t="shared" si="43"/>
        <v>0</v>
      </c>
      <c r="O189">
        <f t="shared" si="47"/>
        <v>0</v>
      </c>
      <c r="Q189">
        <f aca="true" t="shared" si="49" ref="Q189:Q220">IF(A189&lt;=$B$9,IF(AB189&gt;0,AB189,IF(A189&lt;=$V$15,$T$15,IF(A189&lt;=$V$16,$T$16,IF(A189&lt;=$V$17,$T$17,IF(A189&lt;=$V$18,$T$18,$T$19))))),0)</f>
        <v>0</v>
      </c>
      <c r="R189">
        <f t="shared" si="45"/>
        <v>0</v>
      </c>
      <c r="S189">
        <f t="shared" si="46"/>
        <v>0</v>
      </c>
      <c r="AA189">
        <f t="shared" si="35"/>
        <v>0</v>
      </c>
      <c r="AB189">
        <f t="shared" si="36"/>
        <v>0</v>
      </c>
    </row>
    <row r="190" spans="1:28" ht="12.75">
      <c r="A190">
        <f t="shared" si="29"/>
        <v>66</v>
      </c>
      <c r="B190">
        <f t="shared" si="48"/>
        <v>0</v>
      </c>
      <c r="C190">
        <f t="shared" si="30"/>
        <v>0</v>
      </c>
      <c r="D190">
        <f t="shared" si="31"/>
        <v>0</v>
      </c>
      <c r="E190">
        <f t="shared" si="38"/>
        <v>0</v>
      </c>
      <c r="F190">
        <f t="shared" si="32"/>
        <v>0</v>
      </c>
      <c r="G190">
        <f t="shared" si="33"/>
        <v>0</v>
      </c>
      <c r="H190">
        <f t="shared" si="34"/>
        <v>0</v>
      </c>
      <c r="I190">
        <f t="shared" si="39"/>
        <v>0</v>
      </c>
      <c r="J190">
        <f t="shared" si="40"/>
        <v>0</v>
      </c>
      <c r="K190">
        <f t="shared" si="41"/>
        <v>0</v>
      </c>
      <c r="M190">
        <f t="shared" si="42"/>
        <v>0</v>
      </c>
      <c r="N190">
        <f t="shared" si="43"/>
        <v>0</v>
      </c>
      <c r="O190">
        <f t="shared" si="47"/>
        <v>0</v>
      </c>
      <c r="Q190">
        <f t="shared" si="49"/>
        <v>0</v>
      </c>
      <c r="R190">
        <f t="shared" si="45"/>
        <v>0</v>
      </c>
      <c r="S190">
        <f t="shared" si="46"/>
        <v>0</v>
      </c>
      <c r="AA190">
        <f t="shared" si="35"/>
        <v>0</v>
      </c>
      <c r="AB190">
        <f t="shared" si="36"/>
        <v>0</v>
      </c>
    </row>
    <row r="191" spans="1:28" ht="12.75">
      <c r="A191">
        <f t="shared" si="29"/>
        <v>67</v>
      </c>
      <c r="B191">
        <f t="shared" si="48"/>
        <v>0</v>
      </c>
      <c r="C191">
        <f t="shared" si="30"/>
        <v>0</v>
      </c>
      <c r="D191">
        <f t="shared" si="31"/>
        <v>0</v>
      </c>
      <c r="E191">
        <f t="shared" si="38"/>
        <v>0</v>
      </c>
      <c r="F191">
        <f t="shared" si="32"/>
        <v>0</v>
      </c>
      <c r="G191">
        <f t="shared" si="33"/>
        <v>0</v>
      </c>
      <c r="H191">
        <f t="shared" si="34"/>
        <v>0</v>
      </c>
      <c r="I191">
        <f t="shared" si="39"/>
        <v>0</v>
      </c>
      <c r="J191">
        <f t="shared" si="40"/>
        <v>0</v>
      </c>
      <c r="K191">
        <f t="shared" si="41"/>
        <v>0</v>
      </c>
      <c r="M191">
        <f t="shared" si="42"/>
        <v>0</v>
      </c>
      <c r="N191">
        <f t="shared" si="43"/>
        <v>0</v>
      </c>
      <c r="O191">
        <f t="shared" si="47"/>
        <v>0</v>
      </c>
      <c r="Q191">
        <f t="shared" si="49"/>
        <v>0</v>
      </c>
      <c r="R191">
        <f t="shared" si="45"/>
        <v>0</v>
      </c>
      <c r="S191">
        <f t="shared" si="46"/>
        <v>0</v>
      </c>
      <c r="AA191">
        <f t="shared" si="35"/>
        <v>0</v>
      </c>
      <c r="AB191">
        <f t="shared" si="36"/>
        <v>0</v>
      </c>
    </row>
    <row r="192" spans="1:28" ht="12.75">
      <c r="A192">
        <f aca="true" t="shared" si="50" ref="A192:A228">+A191+1</f>
        <v>68</v>
      </c>
      <c r="B192">
        <f t="shared" si="48"/>
        <v>0</v>
      </c>
      <c r="C192">
        <f aca="true" t="shared" si="51" ref="C192:C228">IF(B192&gt;0,A192*20*$E$4/100,0)</f>
        <v>0</v>
      </c>
      <c r="D192">
        <f t="shared" si="31"/>
        <v>0</v>
      </c>
      <c r="E192">
        <f t="shared" si="38"/>
        <v>0</v>
      </c>
      <c r="F192">
        <f t="shared" si="32"/>
        <v>0</v>
      </c>
      <c r="G192">
        <f t="shared" si="33"/>
        <v>0</v>
      </c>
      <c r="H192">
        <f t="shared" si="34"/>
        <v>0</v>
      </c>
      <c r="I192">
        <f t="shared" si="39"/>
        <v>0</v>
      </c>
      <c r="J192">
        <f t="shared" si="40"/>
        <v>0</v>
      </c>
      <c r="K192">
        <f t="shared" si="41"/>
        <v>0</v>
      </c>
      <c r="M192">
        <f t="shared" si="42"/>
        <v>0</v>
      </c>
      <c r="N192">
        <f t="shared" si="43"/>
        <v>0</v>
      </c>
      <c r="O192">
        <f t="shared" si="47"/>
        <v>0</v>
      </c>
      <c r="Q192">
        <f t="shared" si="49"/>
        <v>0</v>
      </c>
      <c r="R192">
        <f t="shared" si="45"/>
        <v>0</v>
      </c>
      <c r="S192">
        <f t="shared" si="46"/>
        <v>0</v>
      </c>
      <c r="AA192">
        <f t="shared" si="35"/>
        <v>0</v>
      </c>
      <c r="AB192">
        <f t="shared" si="36"/>
        <v>0</v>
      </c>
    </row>
    <row r="193" spans="1:28" ht="12.75">
      <c r="A193">
        <f t="shared" si="50"/>
        <v>69</v>
      </c>
      <c r="B193">
        <f t="shared" si="48"/>
        <v>0</v>
      </c>
      <c r="C193">
        <f t="shared" si="51"/>
        <v>0</v>
      </c>
      <c r="D193">
        <f t="shared" si="31"/>
        <v>0</v>
      </c>
      <c r="E193">
        <f t="shared" si="38"/>
        <v>0</v>
      </c>
      <c r="F193">
        <f t="shared" si="32"/>
        <v>0</v>
      </c>
      <c r="G193">
        <f t="shared" si="33"/>
        <v>0</v>
      </c>
      <c r="H193">
        <f t="shared" si="34"/>
        <v>0</v>
      </c>
      <c r="I193">
        <f t="shared" si="39"/>
        <v>0</v>
      </c>
      <c r="J193">
        <f t="shared" si="40"/>
        <v>0</v>
      </c>
      <c r="K193">
        <f t="shared" si="41"/>
        <v>0</v>
      </c>
      <c r="M193">
        <f t="shared" si="42"/>
        <v>0</v>
      </c>
      <c r="N193">
        <f t="shared" si="43"/>
        <v>0</v>
      </c>
      <c r="O193">
        <f t="shared" si="47"/>
        <v>0</v>
      </c>
      <c r="Q193">
        <f t="shared" si="49"/>
        <v>0</v>
      </c>
      <c r="R193">
        <f t="shared" si="45"/>
        <v>0</v>
      </c>
      <c r="S193">
        <f t="shared" si="46"/>
        <v>0</v>
      </c>
      <c r="AA193">
        <f t="shared" si="35"/>
        <v>0</v>
      </c>
      <c r="AB193">
        <f t="shared" si="36"/>
        <v>0</v>
      </c>
    </row>
    <row r="194" spans="1:28" ht="12.75">
      <c r="A194">
        <f t="shared" si="50"/>
        <v>70</v>
      </c>
      <c r="B194">
        <f t="shared" si="48"/>
        <v>0</v>
      </c>
      <c r="C194">
        <f t="shared" si="51"/>
        <v>0</v>
      </c>
      <c r="D194">
        <f t="shared" si="31"/>
        <v>0</v>
      </c>
      <c r="E194">
        <f t="shared" si="38"/>
        <v>0</v>
      </c>
      <c r="F194">
        <f t="shared" si="32"/>
        <v>0</v>
      </c>
      <c r="G194">
        <f t="shared" si="33"/>
        <v>0</v>
      </c>
      <c r="H194">
        <f t="shared" si="34"/>
        <v>0</v>
      </c>
      <c r="I194">
        <f t="shared" si="39"/>
        <v>0</v>
      </c>
      <c r="J194">
        <f t="shared" si="40"/>
        <v>0</v>
      </c>
      <c r="K194">
        <f t="shared" si="41"/>
        <v>0</v>
      </c>
      <c r="M194">
        <f t="shared" si="42"/>
        <v>0</v>
      </c>
      <c r="N194">
        <f t="shared" si="43"/>
        <v>0</v>
      </c>
      <c r="O194">
        <f t="shared" si="47"/>
        <v>0</v>
      </c>
      <c r="Q194">
        <f t="shared" si="49"/>
        <v>0</v>
      </c>
      <c r="R194">
        <f t="shared" si="45"/>
        <v>0</v>
      </c>
      <c r="S194">
        <f t="shared" si="46"/>
        <v>0</v>
      </c>
      <c r="AA194">
        <f t="shared" si="35"/>
        <v>0</v>
      </c>
      <c r="AB194">
        <f t="shared" si="36"/>
        <v>0</v>
      </c>
    </row>
    <row r="195" spans="1:28" ht="12.75">
      <c r="A195">
        <f t="shared" si="50"/>
        <v>71</v>
      </c>
      <c r="B195">
        <f t="shared" si="48"/>
        <v>0</v>
      </c>
      <c r="C195">
        <f t="shared" si="51"/>
        <v>0</v>
      </c>
      <c r="D195">
        <f t="shared" si="31"/>
        <v>0</v>
      </c>
      <c r="E195">
        <f t="shared" si="38"/>
        <v>0</v>
      </c>
      <c r="F195">
        <f t="shared" si="32"/>
        <v>0</v>
      </c>
      <c r="G195">
        <f t="shared" si="33"/>
        <v>0</v>
      </c>
      <c r="H195">
        <f t="shared" si="34"/>
        <v>0</v>
      </c>
      <c r="I195">
        <f t="shared" si="39"/>
        <v>0</v>
      </c>
      <c r="J195">
        <f t="shared" si="40"/>
        <v>0</v>
      </c>
      <c r="K195">
        <f t="shared" si="41"/>
        <v>0</v>
      </c>
      <c r="M195">
        <f t="shared" si="42"/>
        <v>0</v>
      </c>
      <c r="N195">
        <f t="shared" si="43"/>
        <v>0</v>
      </c>
      <c r="O195">
        <f t="shared" si="47"/>
        <v>0</v>
      </c>
      <c r="Q195">
        <f t="shared" si="49"/>
        <v>0</v>
      </c>
      <c r="R195">
        <f t="shared" si="45"/>
        <v>0</v>
      </c>
      <c r="S195">
        <f t="shared" si="46"/>
        <v>0</v>
      </c>
      <c r="AA195">
        <f t="shared" si="35"/>
        <v>0</v>
      </c>
      <c r="AB195">
        <f t="shared" si="36"/>
        <v>0</v>
      </c>
    </row>
    <row r="196" spans="1:28" ht="12.75">
      <c r="A196">
        <f t="shared" si="50"/>
        <v>72</v>
      </c>
      <c r="B196">
        <f t="shared" si="48"/>
        <v>0</v>
      </c>
      <c r="C196">
        <f t="shared" si="51"/>
        <v>0</v>
      </c>
      <c r="D196">
        <f t="shared" si="31"/>
        <v>0</v>
      </c>
      <c r="E196">
        <f t="shared" si="38"/>
        <v>0</v>
      </c>
      <c r="F196">
        <f t="shared" si="32"/>
        <v>0</v>
      </c>
      <c r="G196">
        <f t="shared" si="33"/>
        <v>0</v>
      </c>
      <c r="H196">
        <f t="shared" si="34"/>
        <v>0</v>
      </c>
      <c r="I196">
        <f t="shared" si="39"/>
        <v>0</v>
      </c>
      <c r="J196">
        <f t="shared" si="40"/>
        <v>0</v>
      </c>
      <c r="K196">
        <f t="shared" si="41"/>
        <v>0</v>
      </c>
      <c r="M196">
        <f t="shared" si="42"/>
        <v>0</v>
      </c>
      <c r="N196">
        <f t="shared" si="43"/>
        <v>0</v>
      </c>
      <c r="O196">
        <f t="shared" si="47"/>
        <v>0</v>
      </c>
      <c r="Q196">
        <f t="shared" si="49"/>
        <v>0</v>
      </c>
      <c r="R196">
        <f t="shared" si="45"/>
        <v>0</v>
      </c>
      <c r="S196">
        <f t="shared" si="46"/>
        <v>0</v>
      </c>
      <c r="AA196">
        <f t="shared" si="35"/>
        <v>0</v>
      </c>
      <c r="AB196">
        <f t="shared" si="36"/>
        <v>0</v>
      </c>
    </row>
    <row r="197" spans="1:28" ht="12.75">
      <c r="A197">
        <f t="shared" si="50"/>
        <v>73</v>
      </c>
      <c r="B197">
        <f t="shared" si="48"/>
        <v>0</v>
      </c>
      <c r="C197">
        <f t="shared" si="51"/>
        <v>0</v>
      </c>
      <c r="D197">
        <f t="shared" si="31"/>
        <v>0</v>
      </c>
      <c r="E197">
        <f t="shared" si="38"/>
        <v>0</v>
      </c>
      <c r="F197">
        <f t="shared" si="32"/>
        <v>0</v>
      </c>
      <c r="G197">
        <f t="shared" si="33"/>
        <v>0</v>
      </c>
      <c r="H197">
        <f t="shared" si="34"/>
        <v>0</v>
      </c>
      <c r="I197">
        <f t="shared" si="39"/>
        <v>0</v>
      </c>
      <c r="J197">
        <f t="shared" si="40"/>
        <v>0</v>
      </c>
      <c r="K197">
        <f t="shared" si="41"/>
        <v>0</v>
      </c>
      <c r="M197">
        <f t="shared" si="42"/>
        <v>0</v>
      </c>
      <c r="N197">
        <f t="shared" si="43"/>
        <v>0</v>
      </c>
      <c r="O197">
        <f t="shared" si="47"/>
        <v>0</v>
      </c>
      <c r="Q197">
        <f t="shared" si="49"/>
        <v>0</v>
      </c>
      <c r="R197">
        <f t="shared" si="45"/>
        <v>0</v>
      </c>
      <c r="S197">
        <f t="shared" si="46"/>
        <v>0</v>
      </c>
      <c r="AA197">
        <f t="shared" si="35"/>
        <v>0</v>
      </c>
      <c r="AB197">
        <f t="shared" si="36"/>
        <v>0</v>
      </c>
    </row>
    <row r="198" spans="1:28" ht="12.75">
      <c r="A198">
        <f t="shared" si="50"/>
        <v>74</v>
      </c>
      <c r="B198">
        <f t="shared" si="48"/>
        <v>0</v>
      </c>
      <c r="C198">
        <f t="shared" si="51"/>
        <v>0</v>
      </c>
      <c r="D198">
        <f t="shared" si="31"/>
        <v>0</v>
      </c>
      <c r="E198">
        <f t="shared" si="38"/>
        <v>0</v>
      </c>
      <c r="F198">
        <f t="shared" si="32"/>
        <v>0</v>
      </c>
      <c r="G198">
        <f t="shared" si="33"/>
        <v>0</v>
      </c>
      <c r="H198">
        <f t="shared" si="34"/>
        <v>0</v>
      </c>
      <c r="I198">
        <f t="shared" si="39"/>
        <v>0</v>
      </c>
      <c r="J198">
        <f t="shared" si="40"/>
        <v>0</v>
      </c>
      <c r="K198">
        <f t="shared" si="41"/>
        <v>0</v>
      </c>
      <c r="M198">
        <f t="shared" si="42"/>
        <v>0</v>
      </c>
      <c r="N198">
        <f t="shared" si="43"/>
        <v>0</v>
      </c>
      <c r="O198">
        <f t="shared" si="47"/>
        <v>0</v>
      </c>
      <c r="Q198">
        <f t="shared" si="49"/>
        <v>0</v>
      </c>
      <c r="R198">
        <f t="shared" si="45"/>
        <v>0</v>
      </c>
      <c r="S198">
        <f t="shared" si="46"/>
        <v>0</v>
      </c>
      <c r="AA198">
        <f t="shared" si="35"/>
        <v>0</v>
      </c>
      <c r="AB198">
        <f t="shared" si="36"/>
        <v>0</v>
      </c>
    </row>
    <row r="199" spans="1:28" ht="12.75">
      <c r="A199">
        <f t="shared" si="50"/>
        <v>75</v>
      </c>
      <c r="B199">
        <f t="shared" si="48"/>
        <v>0</v>
      </c>
      <c r="C199">
        <f t="shared" si="51"/>
        <v>0</v>
      </c>
      <c r="D199">
        <f t="shared" si="31"/>
        <v>0</v>
      </c>
      <c r="E199">
        <f t="shared" si="38"/>
        <v>0</v>
      </c>
      <c r="F199">
        <f t="shared" si="32"/>
        <v>0</v>
      </c>
      <c r="G199">
        <f t="shared" si="33"/>
        <v>0</v>
      </c>
      <c r="H199">
        <f t="shared" si="34"/>
        <v>0</v>
      </c>
      <c r="I199">
        <f t="shared" si="39"/>
        <v>0</v>
      </c>
      <c r="J199">
        <f t="shared" si="40"/>
        <v>0</v>
      </c>
      <c r="K199">
        <f t="shared" si="41"/>
        <v>0</v>
      </c>
      <c r="M199">
        <f t="shared" si="42"/>
        <v>0</v>
      </c>
      <c r="N199">
        <f t="shared" si="43"/>
        <v>0</v>
      </c>
      <c r="O199">
        <f t="shared" si="47"/>
        <v>0</v>
      </c>
      <c r="Q199">
        <f t="shared" si="49"/>
        <v>0</v>
      </c>
      <c r="R199">
        <f t="shared" si="45"/>
        <v>0</v>
      </c>
      <c r="S199">
        <f t="shared" si="46"/>
        <v>0</v>
      </c>
      <c r="AA199">
        <f t="shared" si="35"/>
        <v>0</v>
      </c>
      <c r="AB199">
        <f t="shared" si="36"/>
        <v>0</v>
      </c>
    </row>
    <row r="200" spans="1:28" ht="12.75">
      <c r="A200">
        <f t="shared" si="50"/>
        <v>76</v>
      </c>
      <c r="B200">
        <f t="shared" si="48"/>
        <v>0</v>
      </c>
      <c r="C200">
        <f t="shared" si="51"/>
        <v>0</v>
      </c>
      <c r="D200">
        <f t="shared" si="31"/>
        <v>0</v>
      </c>
      <c r="E200">
        <f t="shared" si="38"/>
        <v>0</v>
      </c>
      <c r="F200">
        <f t="shared" si="32"/>
        <v>0</v>
      </c>
      <c r="G200">
        <f t="shared" si="33"/>
        <v>0</v>
      </c>
      <c r="H200">
        <f t="shared" si="34"/>
        <v>0</v>
      </c>
      <c r="I200">
        <f t="shared" si="39"/>
        <v>0</v>
      </c>
      <c r="J200">
        <f t="shared" si="40"/>
        <v>0</v>
      </c>
      <c r="K200">
        <f t="shared" si="41"/>
        <v>0</v>
      </c>
      <c r="M200">
        <f t="shared" si="42"/>
        <v>0</v>
      </c>
      <c r="N200">
        <f t="shared" si="43"/>
        <v>0</v>
      </c>
      <c r="O200">
        <f t="shared" si="47"/>
        <v>0</v>
      </c>
      <c r="Q200">
        <f t="shared" si="49"/>
        <v>0</v>
      </c>
      <c r="R200">
        <f t="shared" si="45"/>
        <v>0</v>
      </c>
      <c r="S200">
        <f t="shared" si="46"/>
        <v>0</v>
      </c>
      <c r="AA200">
        <f t="shared" si="35"/>
        <v>0</v>
      </c>
      <c r="AB200">
        <f t="shared" si="36"/>
        <v>0</v>
      </c>
    </row>
    <row r="201" spans="1:28" ht="12.75">
      <c r="A201">
        <f t="shared" si="50"/>
        <v>77</v>
      </c>
      <c r="B201">
        <f t="shared" si="48"/>
        <v>0</v>
      </c>
      <c r="C201">
        <f t="shared" si="51"/>
        <v>0</v>
      </c>
      <c r="D201">
        <f t="shared" si="31"/>
        <v>0</v>
      </c>
      <c r="E201">
        <f t="shared" si="38"/>
        <v>0</v>
      </c>
      <c r="F201">
        <f t="shared" si="32"/>
        <v>0</v>
      </c>
      <c r="G201">
        <f t="shared" si="33"/>
        <v>0</v>
      </c>
      <c r="H201">
        <f t="shared" si="34"/>
        <v>0</v>
      </c>
      <c r="I201">
        <f t="shared" si="39"/>
        <v>0</v>
      </c>
      <c r="J201">
        <f t="shared" si="40"/>
        <v>0</v>
      </c>
      <c r="K201">
        <f t="shared" si="41"/>
        <v>0</v>
      </c>
      <c r="M201">
        <f t="shared" si="42"/>
        <v>0</v>
      </c>
      <c r="N201">
        <f t="shared" si="43"/>
        <v>0</v>
      </c>
      <c r="O201">
        <f t="shared" si="47"/>
        <v>0</v>
      </c>
      <c r="Q201">
        <f t="shared" si="49"/>
        <v>0</v>
      </c>
      <c r="R201">
        <f t="shared" si="45"/>
        <v>0</v>
      </c>
      <c r="S201">
        <f t="shared" si="46"/>
        <v>0</v>
      </c>
      <c r="AA201">
        <f t="shared" si="35"/>
        <v>0</v>
      </c>
      <c r="AB201">
        <f t="shared" si="36"/>
        <v>0</v>
      </c>
    </row>
    <row r="202" spans="1:28" ht="12.75">
      <c r="A202">
        <f t="shared" si="50"/>
        <v>78</v>
      </c>
      <c r="B202">
        <f t="shared" si="48"/>
        <v>0</v>
      </c>
      <c r="C202">
        <f t="shared" si="51"/>
        <v>0</v>
      </c>
      <c r="D202">
        <f t="shared" si="31"/>
        <v>0</v>
      </c>
      <c r="E202">
        <f t="shared" si="38"/>
        <v>0</v>
      </c>
      <c r="F202">
        <f t="shared" si="32"/>
        <v>0</v>
      </c>
      <c r="G202">
        <f t="shared" si="33"/>
        <v>0</v>
      </c>
      <c r="H202">
        <f t="shared" si="34"/>
        <v>0</v>
      </c>
      <c r="I202">
        <f t="shared" si="39"/>
        <v>0</v>
      </c>
      <c r="J202">
        <f t="shared" si="40"/>
        <v>0</v>
      </c>
      <c r="K202">
        <f t="shared" si="41"/>
        <v>0</v>
      </c>
      <c r="M202">
        <f t="shared" si="42"/>
        <v>0</v>
      </c>
      <c r="N202">
        <f t="shared" si="43"/>
        <v>0</v>
      </c>
      <c r="O202">
        <f t="shared" si="47"/>
        <v>0</v>
      </c>
      <c r="Q202">
        <f t="shared" si="49"/>
        <v>0</v>
      </c>
      <c r="R202">
        <f t="shared" si="45"/>
        <v>0</v>
      </c>
      <c r="S202">
        <f t="shared" si="46"/>
        <v>0</v>
      </c>
      <c r="AA202">
        <f t="shared" si="35"/>
        <v>0</v>
      </c>
      <c r="AB202">
        <f t="shared" si="36"/>
        <v>0</v>
      </c>
    </row>
    <row r="203" spans="1:28" ht="12.75">
      <c r="A203">
        <f t="shared" si="50"/>
        <v>79</v>
      </c>
      <c r="B203">
        <f t="shared" si="48"/>
        <v>0</v>
      </c>
      <c r="C203">
        <f t="shared" si="51"/>
        <v>0</v>
      </c>
      <c r="D203">
        <f t="shared" si="31"/>
        <v>0</v>
      </c>
      <c r="E203">
        <f t="shared" si="38"/>
        <v>0</v>
      </c>
      <c r="F203">
        <f t="shared" si="32"/>
        <v>0</v>
      </c>
      <c r="G203">
        <f t="shared" si="33"/>
        <v>0</v>
      </c>
      <c r="H203">
        <f t="shared" si="34"/>
        <v>0</v>
      </c>
      <c r="I203">
        <f t="shared" si="39"/>
        <v>0</v>
      </c>
      <c r="J203">
        <f t="shared" si="40"/>
        <v>0</v>
      </c>
      <c r="K203">
        <f t="shared" si="41"/>
        <v>0</v>
      </c>
      <c r="M203">
        <f t="shared" si="42"/>
        <v>0</v>
      </c>
      <c r="N203">
        <f t="shared" si="43"/>
        <v>0</v>
      </c>
      <c r="O203">
        <f t="shared" si="47"/>
        <v>0</v>
      </c>
      <c r="Q203">
        <f t="shared" si="49"/>
        <v>0</v>
      </c>
      <c r="R203">
        <f t="shared" si="45"/>
        <v>0</v>
      </c>
      <c r="S203">
        <f t="shared" si="46"/>
        <v>0</v>
      </c>
      <c r="AA203">
        <f t="shared" si="35"/>
        <v>0</v>
      </c>
      <c r="AB203">
        <f t="shared" si="36"/>
        <v>0</v>
      </c>
    </row>
    <row r="204" spans="1:28" ht="12.75">
      <c r="A204">
        <f t="shared" si="50"/>
        <v>80</v>
      </c>
      <c r="B204">
        <f t="shared" si="48"/>
        <v>0</v>
      </c>
      <c r="C204">
        <f t="shared" si="51"/>
        <v>0</v>
      </c>
      <c r="D204">
        <f t="shared" si="31"/>
        <v>0</v>
      </c>
      <c r="E204">
        <f t="shared" si="38"/>
        <v>0</v>
      </c>
      <c r="F204">
        <f t="shared" si="32"/>
        <v>0</v>
      </c>
      <c r="G204">
        <f t="shared" si="33"/>
        <v>0</v>
      </c>
      <c r="H204">
        <f t="shared" si="34"/>
        <v>0</v>
      </c>
      <c r="I204">
        <f t="shared" si="39"/>
        <v>0</v>
      </c>
      <c r="J204">
        <f t="shared" si="40"/>
        <v>0</v>
      </c>
      <c r="K204">
        <f t="shared" si="41"/>
        <v>0</v>
      </c>
      <c r="M204">
        <f t="shared" si="42"/>
        <v>0</v>
      </c>
      <c r="N204">
        <f t="shared" si="43"/>
        <v>0</v>
      </c>
      <c r="O204">
        <f t="shared" si="47"/>
        <v>0</v>
      </c>
      <c r="Q204">
        <f t="shared" si="49"/>
        <v>0</v>
      </c>
      <c r="R204">
        <f t="shared" si="45"/>
        <v>0</v>
      </c>
      <c r="S204">
        <f t="shared" si="46"/>
        <v>0</v>
      </c>
      <c r="AA204">
        <f t="shared" si="35"/>
        <v>0</v>
      </c>
      <c r="AB204">
        <f t="shared" si="36"/>
        <v>0</v>
      </c>
    </row>
    <row r="205" spans="1:28" ht="12.75">
      <c r="A205">
        <f t="shared" si="50"/>
        <v>81</v>
      </c>
      <c r="B205">
        <f t="shared" si="48"/>
        <v>0</v>
      </c>
      <c r="C205">
        <f t="shared" si="51"/>
        <v>0</v>
      </c>
      <c r="D205">
        <f t="shared" si="31"/>
        <v>0</v>
      </c>
      <c r="E205">
        <f t="shared" si="38"/>
        <v>0</v>
      </c>
      <c r="F205">
        <f t="shared" si="32"/>
        <v>0</v>
      </c>
      <c r="G205">
        <f t="shared" si="33"/>
        <v>0</v>
      </c>
      <c r="H205">
        <f t="shared" si="34"/>
        <v>0</v>
      </c>
      <c r="I205">
        <f t="shared" si="39"/>
        <v>0</v>
      </c>
      <c r="J205">
        <f t="shared" si="40"/>
        <v>0</v>
      </c>
      <c r="K205">
        <f t="shared" si="41"/>
        <v>0</v>
      </c>
      <c r="M205">
        <f t="shared" si="42"/>
        <v>0</v>
      </c>
      <c r="N205">
        <f t="shared" si="43"/>
        <v>0</v>
      </c>
      <c r="O205">
        <f t="shared" si="47"/>
        <v>0</v>
      </c>
      <c r="Q205">
        <f t="shared" si="49"/>
        <v>0</v>
      </c>
      <c r="R205">
        <f t="shared" si="45"/>
        <v>0</v>
      </c>
      <c r="S205">
        <f t="shared" si="46"/>
        <v>0</v>
      </c>
      <c r="AA205">
        <f t="shared" si="35"/>
        <v>0</v>
      </c>
      <c r="AB205">
        <f t="shared" si="36"/>
        <v>0</v>
      </c>
    </row>
    <row r="206" spans="1:28" ht="12.75">
      <c r="A206">
        <f t="shared" si="50"/>
        <v>82</v>
      </c>
      <c r="B206">
        <f t="shared" si="48"/>
        <v>0</v>
      </c>
      <c r="C206">
        <f t="shared" si="51"/>
        <v>0</v>
      </c>
      <c r="D206">
        <f t="shared" si="31"/>
        <v>0</v>
      </c>
      <c r="E206">
        <f t="shared" si="38"/>
        <v>0</v>
      </c>
      <c r="F206">
        <f t="shared" si="32"/>
        <v>0</v>
      </c>
      <c r="G206">
        <f t="shared" si="33"/>
        <v>0</v>
      </c>
      <c r="H206">
        <f t="shared" si="34"/>
        <v>0</v>
      </c>
      <c r="I206">
        <f t="shared" si="39"/>
        <v>0</v>
      </c>
      <c r="J206">
        <f t="shared" si="40"/>
        <v>0</v>
      </c>
      <c r="K206">
        <f t="shared" si="41"/>
        <v>0</v>
      </c>
      <c r="M206">
        <f t="shared" si="42"/>
        <v>0</v>
      </c>
      <c r="N206">
        <f t="shared" si="43"/>
        <v>0</v>
      </c>
      <c r="O206">
        <f t="shared" si="47"/>
        <v>0</v>
      </c>
      <c r="Q206">
        <f t="shared" si="49"/>
        <v>0</v>
      </c>
      <c r="R206">
        <f t="shared" si="45"/>
        <v>0</v>
      </c>
      <c r="S206">
        <f t="shared" si="46"/>
        <v>0</v>
      </c>
      <c r="AA206">
        <f t="shared" si="35"/>
        <v>0</v>
      </c>
      <c r="AB206">
        <f t="shared" si="36"/>
        <v>0</v>
      </c>
    </row>
    <row r="207" spans="1:28" ht="12.75">
      <c r="A207">
        <f t="shared" si="50"/>
        <v>83</v>
      </c>
      <c r="B207">
        <f t="shared" si="48"/>
        <v>0</v>
      </c>
      <c r="C207">
        <f t="shared" si="51"/>
        <v>0</v>
      </c>
      <c r="D207">
        <f t="shared" si="31"/>
        <v>0</v>
      </c>
      <c r="E207">
        <f t="shared" si="38"/>
        <v>0</v>
      </c>
      <c r="F207">
        <f t="shared" si="32"/>
        <v>0</v>
      </c>
      <c r="G207">
        <f t="shared" si="33"/>
        <v>0</v>
      </c>
      <c r="H207">
        <f t="shared" si="34"/>
        <v>0</v>
      </c>
      <c r="I207">
        <f t="shared" si="39"/>
        <v>0</v>
      </c>
      <c r="J207">
        <f t="shared" si="40"/>
        <v>0</v>
      </c>
      <c r="K207">
        <f t="shared" si="41"/>
        <v>0</v>
      </c>
      <c r="M207">
        <f t="shared" si="42"/>
        <v>0</v>
      </c>
      <c r="N207">
        <f t="shared" si="43"/>
        <v>0</v>
      </c>
      <c r="O207">
        <f t="shared" si="47"/>
        <v>0</v>
      </c>
      <c r="Q207">
        <f t="shared" si="49"/>
        <v>0</v>
      </c>
      <c r="R207">
        <f t="shared" si="45"/>
        <v>0</v>
      </c>
      <c r="S207">
        <f t="shared" si="46"/>
        <v>0</v>
      </c>
      <c r="AA207">
        <f t="shared" si="35"/>
        <v>0</v>
      </c>
      <c r="AB207">
        <f t="shared" si="36"/>
        <v>0</v>
      </c>
    </row>
    <row r="208" spans="1:28" ht="12.75">
      <c r="A208">
        <f t="shared" si="50"/>
        <v>84</v>
      </c>
      <c r="B208">
        <f t="shared" si="48"/>
        <v>0</v>
      </c>
      <c r="C208">
        <f t="shared" si="51"/>
        <v>0</v>
      </c>
      <c r="D208">
        <f t="shared" si="31"/>
        <v>0</v>
      </c>
      <c r="E208">
        <f t="shared" si="38"/>
        <v>0</v>
      </c>
      <c r="F208">
        <f t="shared" si="32"/>
        <v>0</v>
      </c>
      <c r="G208">
        <f t="shared" si="33"/>
        <v>0</v>
      </c>
      <c r="H208">
        <f t="shared" si="34"/>
        <v>0</v>
      </c>
      <c r="I208">
        <f t="shared" si="39"/>
        <v>0</v>
      </c>
      <c r="J208">
        <f t="shared" si="40"/>
        <v>0</v>
      </c>
      <c r="K208">
        <f t="shared" si="41"/>
        <v>0</v>
      </c>
      <c r="M208">
        <f t="shared" si="42"/>
        <v>0</v>
      </c>
      <c r="N208">
        <f t="shared" si="43"/>
        <v>0</v>
      </c>
      <c r="O208">
        <f t="shared" si="47"/>
        <v>0</v>
      </c>
      <c r="Q208">
        <f t="shared" si="49"/>
        <v>0</v>
      </c>
      <c r="R208">
        <f t="shared" si="45"/>
        <v>0</v>
      </c>
      <c r="S208">
        <f t="shared" si="46"/>
        <v>0</v>
      </c>
      <c r="AA208">
        <f t="shared" si="35"/>
        <v>0</v>
      </c>
      <c r="AB208">
        <f t="shared" si="36"/>
        <v>0</v>
      </c>
    </row>
    <row r="209" spans="1:28" ht="12.75">
      <c r="A209">
        <f t="shared" si="50"/>
        <v>85</v>
      </c>
      <c r="B209">
        <f t="shared" si="48"/>
        <v>0</v>
      </c>
      <c r="C209">
        <f t="shared" si="51"/>
        <v>0</v>
      </c>
      <c r="D209">
        <f t="shared" si="31"/>
        <v>0</v>
      </c>
      <c r="E209">
        <f t="shared" si="38"/>
        <v>0</v>
      </c>
      <c r="F209">
        <f t="shared" si="32"/>
        <v>0</v>
      </c>
      <c r="G209">
        <f t="shared" si="33"/>
        <v>0</v>
      </c>
      <c r="H209">
        <f t="shared" si="34"/>
        <v>0</v>
      </c>
      <c r="I209">
        <f t="shared" si="39"/>
        <v>0</v>
      </c>
      <c r="J209">
        <f t="shared" si="40"/>
        <v>0</v>
      </c>
      <c r="K209">
        <f t="shared" si="41"/>
        <v>0</v>
      </c>
      <c r="M209">
        <f t="shared" si="42"/>
        <v>0</v>
      </c>
      <c r="N209">
        <f t="shared" si="43"/>
        <v>0</v>
      </c>
      <c r="O209">
        <f t="shared" si="47"/>
        <v>0</v>
      </c>
      <c r="Q209">
        <f t="shared" si="49"/>
        <v>0</v>
      </c>
      <c r="R209">
        <f t="shared" si="45"/>
        <v>0</v>
      </c>
      <c r="S209">
        <f t="shared" si="46"/>
        <v>0</v>
      </c>
      <c r="AA209">
        <f t="shared" si="35"/>
        <v>0</v>
      </c>
      <c r="AB209">
        <f t="shared" si="36"/>
        <v>0</v>
      </c>
    </row>
    <row r="210" spans="1:28" ht="12.75">
      <c r="A210">
        <f t="shared" si="50"/>
        <v>86</v>
      </c>
      <c r="B210">
        <f t="shared" si="48"/>
        <v>0</v>
      </c>
      <c r="C210">
        <f t="shared" si="51"/>
        <v>0</v>
      </c>
      <c r="D210">
        <f t="shared" si="31"/>
        <v>0</v>
      </c>
      <c r="E210">
        <f t="shared" si="38"/>
        <v>0</v>
      </c>
      <c r="F210">
        <f t="shared" si="32"/>
        <v>0</v>
      </c>
      <c r="G210">
        <f t="shared" si="33"/>
        <v>0</v>
      </c>
      <c r="H210">
        <f t="shared" si="34"/>
        <v>0</v>
      </c>
      <c r="I210">
        <f t="shared" si="39"/>
        <v>0</v>
      </c>
      <c r="J210">
        <f t="shared" si="40"/>
        <v>0</v>
      </c>
      <c r="K210">
        <f t="shared" si="41"/>
        <v>0</v>
      </c>
      <c r="M210">
        <f t="shared" si="42"/>
        <v>0</v>
      </c>
      <c r="N210">
        <f t="shared" si="43"/>
        <v>0</v>
      </c>
      <c r="O210">
        <f t="shared" si="47"/>
        <v>0</v>
      </c>
      <c r="Q210">
        <f t="shared" si="49"/>
        <v>0</v>
      </c>
      <c r="R210">
        <f t="shared" si="45"/>
        <v>0</v>
      </c>
      <c r="S210">
        <f t="shared" si="46"/>
        <v>0</v>
      </c>
      <c r="AA210">
        <f t="shared" si="35"/>
        <v>0</v>
      </c>
      <c r="AB210">
        <f t="shared" si="36"/>
        <v>0</v>
      </c>
    </row>
    <row r="211" spans="1:28" ht="12.75">
      <c r="A211">
        <f t="shared" si="50"/>
        <v>87</v>
      </c>
      <c r="B211">
        <f t="shared" si="48"/>
        <v>0</v>
      </c>
      <c r="C211">
        <f t="shared" si="51"/>
        <v>0</v>
      </c>
      <c r="D211">
        <f t="shared" si="31"/>
        <v>0</v>
      </c>
      <c r="E211">
        <f t="shared" si="38"/>
        <v>0</v>
      </c>
      <c r="F211">
        <f t="shared" si="32"/>
        <v>0</v>
      </c>
      <c r="G211">
        <f t="shared" si="33"/>
        <v>0</v>
      </c>
      <c r="H211">
        <f t="shared" si="34"/>
        <v>0</v>
      </c>
      <c r="I211">
        <f t="shared" si="39"/>
        <v>0</v>
      </c>
      <c r="J211">
        <f t="shared" si="40"/>
        <v>0</v>
      </c>
      <c r="K211">
        <f t="shared" si="41"/>
        <v>0</v>
      </c>
      <c r="M211">
        <f t="shared" si="42"/>
        <v>0</v>
      </c>
      <c r="N211">
        <f t="shared" si="43"/>
        <v>0</v>
      </c>
      <c r="O211">
        <f t="shared" si="47"/>
        <v>0</v>
      </c>
      <c r="Q211">
        <f t="shared" si="49"/>
        <v>0</v>
      </c>
      <c r="R211">
        <f t="shared" si="45"/>
        <v>0</v>
      </c>
      <c r="S211">
        <f t="shared" si="46"/>
        <v>0</v>
      </c>
      <c r="AA211">
        <f t="shared" si="35"/>
        <v>0</v>
      </c>
      <c r="AB211">
        <f t="shared" si="36"/>
        <v>0</v>
      </c>
    </row>
    <row r="212" spans="1:28" ht="12.75">
      <c r="A212">
        <f t="shared" si="50"/>
        <v>88</v>
      </c>
      <c r="B212">
        <f t="shared" si="48"/>
        <v>0</v>
      </c>
      <c r="C212">
        <f t="shared" si="51"/>
        <v>0</v>
      </c>
      <c r="D212">
        <f t="shared" si="31"/>
        <v>0</v>
      </c>
      <c r="E212">
        <f t="shared" si="38"/>
        <v>0</v>
      </c>
      <c r="F212">
        <f t="shared" si="32"/>
        <v>0</v>
      </c>
      <c r="G212">
        <f t="shared" si="33"/>
        <v>0</v>
      </c>
      <c r="H212">
        <f t="shared" si="34"/>
        <v>0</v>
      </c>
      <c r="I212">
        <f t="shared" si="39"/>
        <v>0</v>
      </c>
      <c r="J212">
        <f t="shared" si="40"/>
        <v>0</v>
      </c>
      <c r="K212">
        <f t="shared" si="41"/>
        <v>0</v>
      </c>
      <c r="M212">
        <f t="shared" si="42"/>
        <v>0</v>
      </c>
      <c r="N212">
        <f t="shared" si="43"/>
        <v>0</v>
      </c>
      <c r="O212">
        <f t="shared" si="47"/>
        <v>0</v>
      </c>
      <c r="Q212">
        <f t="shared" si="49"/>
        <v>0</v>
      </c>
      <c r="R212">
        <f t="shared" si="45"/>
        <v>0</v>
      </c>
      <c r="S212">
        <f t="shared" si="46"/>
        <v>0</v>
      </c>
      <c r="AA212">
        <f t="shared" si="35"/>
        <v>0</v>
      </c>
      <c r="AB212">
        <f t="shared" si="36"/>
        <v>0</v>
      </c>
    </row>
    <row r="213" spans="1:28" ht="12.75">
      <c r="A213">
        <f t="shared" si="50"/>
        <v>89</v>
      </c>
      <c r="B213">
        <f t="shared" si="48"/>
        <v>0</v>
      </c>
      <c r="C213">
        <f t="shared" si="51"/>
        <v>0</v>
      </c>
      <c r="D213">
        <f t="shared" si="31"/>
        <v>0</v>
      </c>
      <c r="E213">
        <f t="shared" si="38"/>
        <v>0</v>
      </c>
      <c r="F213">
        <f t="shared" si="32"/>
        <v>0</v>
      </c>
      <c r="G213">
        <f t="shared" si="33"/>
        <v>0</v>
      </c>
      <c r="H213">
        <f t="shared" si="34"/>
        <v>0</v>
      </c>
      <c r="I213">
        <f t="shared" si="39"/>
        <v>0</v>
      </c>
      <c r="J213">
        <f t="shared" si="40"/>
        <v>0</v>
      </c>
      <c r="K213">
        <f t="shared" si="41"/>
        <v>0</v>
      </c>
      <c r="M213">
        <f t="shared" si="42"/>
        <v>0</v>
      </c>
      <c r="N213">
        <f t="shared" si="43"/>
        <v>0</v>
      </c>
      <c r="O213">
        <f t="shared" si="47"/>
        <v>0</v>
      </c>
      <c r="Q213">
        <f t="shared" si="49"/>
        <v>0</v>
      </c>
      <c r="R213">
        <f t="shared" si="45"/>
        <v>0</v>
      </c>
      <c r="S213">
        <f t="shared" si="46"/>
        <v>0</v>
      </c>
      <c r="AA213">
        <f t="shared" si="35"/>
        <v>0</v>
      </c>
      <c r="AB213">
        <f t="shared" si="36"/>
        <v>0</v>
      </c>
    </row>
    <row r="214" spans="1:28" ht="12.75">
      <c r="A214">
        <f t="shared" si="50"/>
        <v>90</v>
      </c>
      <c r="B214">
        <f t="shared" si="48"/>
        <v>0</v>
      </c>
      <c r="C214">
        <f t="shared" si="51"/>
        <v>0</v>
      </c>
      <c r="D214">
        <f t="shared" si="31"/>
        <v>0</v>
      </c>
      <c r="E214">
        <f t="shared" si="38"/>
        <v>0</v>
      </c>
      <c r="F214">
        <f t="shared" si="32"/>
        <v>0</v>
      </c>
      <c r="G214">
        <f t="shared" si="33"/>
        <v>0</v>
      </c>
      <c r="H214">
        <f t="shared" si="34"/>
        <v>0</v>
      </c>
      <c r="I214">
        <f t="shared" si="39"/>
        <v>0</v>
      </c>
      <c r="J214">
        <f t="shared" si="40"/>
        <v>0</v>
      </c>
      <c r="K214">
        <f t="shared" si="41"/>
        <v>0</v>
      </c>
      <c r="M214">
        <f t="shared" si="42"/>
        <v>0</v>
      </c>
      <c r="N214">
        <f t="shared" si="43"/>
        <v>0</v>
      </c>
      <c r="O214">
        <f t="shared" si="47"/>
        <v>0</v>
      </c>
      <c r="Q214">
        <f t="shared" si="49"/>
        <v>0</v>
      </c>
      <c r="R214">
        <f t="shared" si="45"/>
        <v>0</v>
      </c>
      <c r="S214">
        <f t="shared" si="46"/>
        <v>0</v>
      </c>
      <c r="AA214">
        <f t="shared" si="35"/>
        <v>0</v>
      </c>
      <c r="AB214">
        <f t="shared" si="36"/>
        <v>0</v>
      </c>
    </row>
    <row r="215" spans="1:28" ht="12.75">
      <c r="A215">
        <f t="shared" si="50"/>
        <v>91</v>
      </c>
      <c r="B215">
        <f t="shared" si="48"/>
        <v>0</v>
      </c>
      <c r="C215">
        <f t="shared" si="51"/>
        <v>0</v>
      </c>
      <c r="D215">
        <f t="shared" si="31"/>
        <v>0</v>
      </c>
      <c r="E215">
        <f t="shared" si="38"/>
        <v>0</v>
      </c>
      <c r="F215">
        <f t="shared" si="32"/>
        <v>0</v>
      </c>
      <c r="G215">
        <f t="shared" si="33"/>
        <v>0</v>
      </c>
      <c r="H215">
        <f t="shared" si="34"/>
        <v>0</v>
      </c>
      <c r="I215">
        <f t="shared" si="39"/>
        <v>0</v>
      </c>
      <c r="J215">
        <f t="shared" si="40"/>
        <v>0</v>
      </c>
      <c r="K215">
        <f t="shared" si="41"/>
        <v>0</v>
      </c>
      <c r="M215">
        <f t="shared" si="42"/>
        <v>0</v>
      </c>
      <c r="N215">
        <f t="shared" si="43"/>
        <v>0</v>
      </c>
      <c r="O215">
        <f t="shared" si="47"/>
        <v>0</v>
      </c>
      <c r="Q215">
        <f t="shared" si="49"/>
        <v>0</v>
      </c>
      <c r="R215">
        <f t="shared" si="45"/>
        <v>0</v>
      </c>
      <c r="S215">
        <f t="shared" si="46"/>
        <v>0</v>
      </c>
      <c r="AA215">
        <f t="shared" si="35"/>
        <v>0</v>
      </c>
      <c r="AB215">
        <f t="shared" si="36"/>
        <v>0</v>
      </c>
    </row>
    <row r="216" spans="1:28" ht="12.75">
      <c r="A216">
        <f t="shared" si="50"/>
        <v>92</v>
      </c>
      <c r="B216">
        <f t="shared" si="48"/>
        <v>0</v>
      </c>
      <c r="C216">
        <f t="shared" si="51"/>
        <v>0</v>
      </c>
      <c r="D216">
        <f t="shared" si="31"/>
        <v>0</v>
      </c>
      <c r="E216">
        <f t="shared" si="38"/>
        <v>0</v>
      </c>
      <c r="F216">
        <f t="shared" si="32"/>
        <v>0</v>
      </c>
      <c r="G216">
        <f t="shared" si="33"/>
        <v>0</v>
      </c>
      <c r="H216">
        <f t="shared" si="34"/>
        <v>0</v>
      </c>
      <c r="I216">
        <f t="shared" si="39"/>
        <v>0</v>
      </c>
      <c r="J216">
        <f t="shared" si="40"/>
        <v>0</v>
      </c>
      <c r="K216">
        <f t="shared" si="41"/>
        <v>0</v>
      </c>
      <c r="M216">
        <f t="shared" si="42"/>
        <v>0</v>
      </c>
      <c r="N216">
        <f t="shared" si="43"/>
        <v>0</v>
      </c>
      <c r="O216">
        <f t="shared" si="47"/>
        <v>0</v>
      </c>
      <c r="Q216">
        <f t="shared" si="49"/>
        <v>0</v>
      </c>
      <c r="R216">
        <f t="shared" si="45"/>
        <v>0</v>
      </c>
      <c r="S216">
        <f t="shared" si="46"/>
        <v>0</v>
      </c>
      <c r="AA216">
        <f t="shared" si="35"/>
        <v>0</v>
      </c>
      <c r="AB216">
        <f t="shared" si="36"/>
        <v>0</v>
      </c>
    </row>
    <row r="217" spans="1:28" ht="12.75">
      <c r="A217">
        <f t="shared" si="50"/>
        <v>93</v>
      </c>
      <c r="B217">
        <f t="shared" si="48"/>
        <v>0</v>
      </c>
      <c r="C217">
        <f t="shared" si="51"/>
        <v>0</v>
      </c>
      <c r="D217">
        <f t="shared" si="31"/>
        <v>0</v>
      </c>
      <c r="E217">
        <f t="shared" si="38"/>
        <v>0</v>
      </c>
      <c r="F217">
        <f t="shared" si="32"/>
        <v>0</v>
      </c>
      <c r="G217">
        <f t="shared" si="33"/>
        <v>0</v>
      </c>
      <c r="H217">
        <f t="shared" si="34"/>
        <v>0</v>
      </c>
      <c r="I217">
        <f t="shared" si="39"/>
        <v>0</v>
      </c>
      <c r="J217">
        <f t="shared" si="40"/>
        <v>0</v>
      </c>
      <c r="K217">
        <f t="shared" si="41"/>
        <v>0</v>
      </c>
      <c r="M217">
        <f t="shared" si="42"/>
        <v>0</v>
      </c>
      <c r="N217">
        <f t="shared" si="43"/>
        <v>0</v>
      </c>
      <c r="O217">
        <f t="shared" si="47"/>
        <v>0</v>
      </c>
      <c r="Q217">
        <f t="shared" si="49"/>
        <v>0</v>
      </c>
      <c r="R217">
        <f t="shared" si="45"/>
        <v>0</v>
      </c>
      <c r="S217">
        <f t="shared" si="46"/>
        <v>0</v>
      </c>
      <c r="AA217">
        <f t="shared" si="35"/>
        <v>0</v>
      </c>
      <c r="AB217">
        <f t="shared" si="36"/>
        <v>0</v>
      </c>
    </row>
    <row r="218" spans="1:28" ht="12.75">
      <c r="A218">
        <f t="shared" si="50"/>
        <v>94</v>
      </c>
      <c r="B218">
        <f t="shared" si="48"/>
        <v>0</v>
      </c>
      <c r="C218">
        <f t="shared" si="51"/>
        <v>0</v>
      </c>
      <c r="D218">
        <f t="shared" si="31"/>
        <v>0</v>
      </c>
      <c r="E218">
        <f t="shared" si="38"/>
        <v>0</v>
      </c>
      <c r="F218">
        <f t="shared" si="32"/>
        <v>0</v>
      </c>
      <c r="G218">
        <f t="shared" si="33"/>
        <v>0</v>
      </c>
      <c r="H218">
        <f t="shared" si="34"/>
        <v>0</v>
      </c>
      <c r="I218">
        <f t="shared" si="39"/>
        <v>0</v>
      </c>
      <c r="J218">
        <f t="shared" si="40"/>
        <v>0</v>
      </c>
      <c r="K218">
        <f t="shared" si="41"/>
        <v>0</v>
      </c>
      <c r="M218">
        <f t="shared" si="42"/>
        <v>0</v>
      </c>
      <c r="N218">
        <f t="shared" si="43"/>
        <v>0</v>
      </c>
      <c r="O218">
        <f t="shared" si="47"/>
        <v>0</v>
      </c>
      <c r="Q218">
        <f t="shared" si="49"/>
        <v>0</v>
      </c>
      <c r="R218">
        <f t="shared" si="45"/>
        <v>0</v>
      </c>
      <c r="S218">
        <f t="shared" si="46"/>
        <v>0</v>
      </c>
      <c r="AA218">
        <f t="shared" si="35"/>
        <v>0</v>
      </c>
      <c r="AB218">
        <f t="shared" si="36"/>
        <v>0</v>
      </c>
    </row>
    <row r="219" spans="1:28" ht="12.75">
      <c r="A219">
        <f t="shared" si="50"/>
        <v>95</v>
      </c>
      <c r="B219">
        <f t="shared" si="48"/>
        <v>0</v>
      </c>
      <c r="C219">
        <f t="shared" si="51"/>
        <v>0</v>
      </c>
      <c r="D219">
        <f t="shared" si="31"/>
        <v>0</v>
      </c>
      <c r="E219">
        <f t="shared" si="38"/>
        <v>0</v>
      </c>
      <c r="F219">
        <f t="shared" si="32"/>
        <v>0</v>
      </c>
      <c r="G219">
        <f t="shared" si="33"/>
        <v>0</v>
      </c>
      <c r="H219">
        <f t="shared" si="34"/>
        <v>0</v>
      </c>
      <c r="I219">
        <f t="shared" si="39"/>
        <v>0</v>
      </c>
      <c r="J219">
        <f t="shared" si="40"/>
        <v>0</v>
      </c>
      <c r="K219">
        <f t="shared" si="41"/>
        <v>0</v>
      </c>
      <c r="M219">
        <f t="shared" si="42"/>
        <v>0</v>
      </c>
      <c r="N219">
        <f t="shared" si="43"/>
        <v>0</v>
      </c>
      <c r="O219">
        <f t="shared" si="47"/>
        <v>0</v>
      </c>
      <c r="Q219">
        <f t="shared" si="49"/>
        <v>0</v>
      </c>
      <c r="R219">
        <f t="shared" si="45"/>
        <v>0</v>
      </c>
      <c r="S219">
        <f t="shared" si="46"/>
        <v>0</v>
      </c>
      <c r="AA219">
        <f t="shared" si="35"/>
        <v>0</v>
      </c>
      <c r="AB219">
        <f t="shared" si="36"/>
        <v>0</v>
      </c>
    </row>
    <row r="220" spans="1:28" ht="12.75">
      <c r="A220">
        <f t="shared" si="50"/>
        <v>96</v>
      </c>
      <c r="B220">
        <f t="shared" si="48"/>
        <v>0</v>
      </c>
      <c r="C220">
        <f t="shared" si="51"/>
        <v>0</v>
      </c>
      <c r="D220">
        <f aca="true" t="shared" si="52" ref="D220:D228">IF(B220&gt;0,$B$8*($B$1/$B$3)^$B$6*(B220/$E$8)^(-$B$7),0)</f>
        <v>0</v>
      </c>
      <c r="E220">
        <f t="shared" si="38"/>
        <v>0</v>
      </c>
      <c r="F220">
        <f aca="true" t="shared" si="53" ref="F220:F228">IF(E220&gt;0,D220*(A220*20)^($B$6+1),0)</f>
        <v>0</v>
      </c>
      <c r="G220">
        <f aca="true" t="shared" si="54" ref="G220:G228">1/($B$6+1)*(F220+E220)</f>
        <v>0</v>
      </c>
      <c r="H220">
        <f aca="true" t="shared" si="55" ref="H220:H228">+IF(B220&gt;0,$E$5*2.36+G220-C220,0)</f>
        <v>0</v>
      </c>
      <c r="I220">
        <f t="shared" si="39"/>
        <v>0</v>
      </c>
      <c r="J220">
        <f t="shared" si="40"/>
        <v>0</v>
      </c>
      <c r="K220">
        <f t="shared" si="41"/>
        <v>0</v>
      </c>
      <c r="M220">
        <f t="shared" si="42"/>
        <v>0</v>
      </c>
      <c r="N220">
        <f t="shared" si="43"/>
        <v>0</v>
      </c>
      <c r="O220">
        <f t="shared" si="47"/>
        <v>0</v>
      </c>
      <c r="Q220">
        <f t="shared" si="49"/>
        <v>0</v>
      </c>
      <c r="R220">
        <f t="shared" si="45"/>
        <v>0</v>
      </c>
      <c r="S220">
        <f t="shared" si="46"/>
        <v>0</v>
      </c>
      <c r="AA220">
        <f aca="true" t="shared" si="56" ref="AA220:AA228">IF(A220&lt;=$H$13,$A$13,IF(A220&lt;=H$14,$A$14,IF(A220&lt;=$H$15,$A$15,IF(A220&lt;=$H$16,$A$16,IF(A220&lt;=$H$17,$A$17,IF(A220&lt;=$H$18,$A$18,0))))))</f>
        <v>0</v>
      </c>
      <c r="AB220">
        <f aca="true" t="shared" si="57" ref="AB220:AB228">IF(A220&lt;$Z$9,$X$9,IF(A220&lt;$Z$10,$X$10,IF(A220&lt;$V$11,$T$11,IF(A220&lt;$V$12,$T$12,IF(A220&lt;$V$13,$T$13,IF(A220&lt;$V$14,$T$14,0))))))</f>
        <v>0</v>
      </c>
    </row>
    <row r="221" spans="1:28" ht="12.75">
      <c r="A221">
        <f t="shared" si="50"/>
        <v>97</v>
      </c>
      <c r="B221">
        <f aca="true" t="shared" si="58" ref="B221:B228">IF(A221&lt;=$B$9,IF(AA221&gt;0,AA221,IF(A221&lt;=$H$19,$A$19,IF(A221&lt;=$H$20,$A$20,IF(A221&lt;=$H$21,$A$21,$A$22)))),0)</f>
        <v>0</v>
      </c>
      <c r="C221">
        <f t="shared" si="51"/>
        <v>0</v>
      </c>
      <c r="D221">
        <f t="shared" si="52"/>
        <v>0</v>
      </c>
      <c r="E221">
        <f aca="true" t="shared" si="59" ref="E221:E228">+IF(D221&gt;0,$B$6*$B$4/100*($B$4/100/D221)^(1/$B$6),0)</f>
        <v>0</v>
      </c>
      <c r="F221">
        <f t="shared" si="53"/>
        <v>0</v>
      </c>
      <c r="G221">
        <f t="shared" si="54"/>
        <v>0</v>
      </c>
      <c r="H221">
        <f t="shared" si="55"/>
        <v>0</v>
      </c>
      <c r="I221">
        <f aca="true" t="shared" si="60" ref="I221:I228">IF(B221&gt;0,IF(A221&gt;($E$3-$B$3)/20,$B$1/4.4/$E$3*A221*20/3600,0),0)</f>
        <v>0</v>
      </c>
      <c r="J221">
        <f aca="true" t="shared" si="61" ref="J221:J228">IF(I221&gt;0,(B221/$E$8*0.0254)^2*PI()/4,0)</f>
        <v>0</v>
      </c>
      <c r="K221">
        <f aca="true" t="shared" si="62" ref="K221:K228">IF(J221&gt;0,I221/J221,0)</f>
        <v>0</v>
      </c>
      <c r="M221">
        <f aca="true" t="shared" si="63" ref="M221:M228">IF(B221&gt;0,(I221*3600*4.4)^$B$6*$B$8/(B221/$E$8)^$B$7*20,0)</f>
        <v>0</v>
      </c>
      <c r="N221">
        <f aca="true" t="shared" si="64" ref="N221:N228">IF(M221=0,IF(M222&gt;0,$E$5*2.3,0),+N220+M221-$E$4/100*20)</f>
        <v>0</v>
      </c>
      <c r="O221">
        <f t="shared" si="47"/>
        <v>0</v>
      </c>
      <c r="Q221">
        <f aca="true" t="shared" si="65" ref="Q221:Q228">IF(A221&lt;=$B$9,IF(AB221&gt;0,AB221,IF(A221&lt;=$V$15,$T$15,IF(A221&lt;=$V$16,$T$16,IF(A221&lt;=$V$17,$T$17,IF(A221&lt;=$V$18,$T$18,$T$19))))),0)</f>
        <v>0</v>
      </c>
      <c r="R221">
        <f aca="true" t="shared" si="66" ref="R221:R228">IF(Q221&gt;0,(I221*3600*4.4)^$B$6*$B$8/(Q221/$E$8)^$B$7*20,0)</f>
        <v>0</v>
      </c>
      <c r="S221">
        <f aca="true" t="shared" si="67" ref="S221:S228">IF(M221=0,IF(M222&gt;0,$E$5*2.3,0),+S220+R221-$E$4/100*20)</f>
        <v>0</v>
      </c>
      <c r="AA221">
        <f t="shared" si="56"/>
        <v>0</v>
      </c>
      <c r="AB221">
        <f t="shared" si="57"/>
        <v>0</v>
      </c>
    </row>
    <row r="222" spans="1:28" ht="12.75">
      <c r="A222">
        <f t="shared" si="50"/>
        <v>98</v>
      </c>
      <c r="B222">
        <f t="shared" si="58"/>
        <v>0</v>
      </c>
      <c r="C222">
        <f t="shared" si="51"/>
        <v>0</v>
      </c>
      <c r="D222">
        <f t="shared" si="52"/>
        <v>0</v>
      </c>
      <c r="E222">
        <f t="shared" si="59"/>
        <v>0</v>
      </c>
      <c r="F222">
        <f t="shared" si="53"/>
        <v>0</v>
      </c>
      <c r="G222">
        <f t="shared" si="54"/>
        <v>0</v>
      </c>
      <c r="H222">
        <f t="shared" si="55"/>
        <v>0</v>
      </c>
      <c r="I222">
        <f t="shared" si="60"/>
        <v>0</v>
      </c>
      <c r="J222">
        <f t="shared" si="61"/>
        <v>0</v>
      </c>
      <c r="K222">
        <f t="shared" si="62"/>
        <v>0</v>
      </c>
      <c r="M222">
        <f t="shared" si="63"/>
        <v>0</v>
      </c>
      <c r="N222">
        <f t="shared" si="64"/>
        <v>0</v>
      </c>
      <c r="O222">
        <f aca="true" t="shared" si="68" ref="O222:O228">+O221+M222</f>
        <v>0</v>
      </c>
      <c r="Q222">
        <f t="shared" si="65"/>
        <v>0</v>
      </c>
      <c r="R222">
        <f t="shared" si="66"/>
        <v>0</v>
      </c>
      <c r="S222">
        <f t="shared" si="67"/>
        <v>0</v>
      </c>
      <c r="AA222">
        <f t="shared" si="56"/>
        <v>0</v>
      </c>
      <c r="AB222">
        <f t="shared" si="57"/>
        <v>0</v>
      </c>
    </row>
    <row r="223" spans="1:28" ht="12.75">
      <c r="A223">
        <f t="shared" si="50"/>
        <v>99</v>
      </c>
      <c r="B223">
        <f t="shared" si="58"/>
        <v>0</v>
      </c>
      <c r="C223">
        <f t="shared" si="51"/>
        <v>0</v>
      </c>
      <c r="D223">
        <f t="shared" si="52"/>
        <v>0</v>
      </c>
      <c r="E223">
        <f t="shared" si="59"/>
        <v>0</v>
      </c>
      <c r="F223">
        <f t="shared" si="53"/>
        <v>0</v>
      </c>
      <c r="G223">
        <f t="shared" si="54"/>
        <v>0</v>
      </c>
      <c r="H223">
        <f t="shared" si="55"/>
        <v>0</v>
      </c>
      <c r="I223">
        <f t="shared" si="60"/>
        <v>0</v>
      </c>
      <c r="J223">
        <f t="shared" si="61"/>
        <v>0</v>
      </c>
      <c r="K223">
        <f t="shared" si="62"/>
        <v>0</v>
      </c>
      <c r="M223">
        <f t="shared" si="63"/>
        <v>0</v>
      </c>
      <c r="N223">
        <f t="shared" si="64"/>
        <v>0</v>
      </c>
      <c r="O223">
        <f t="shared" si="68"/>
        <v>0</v>
      </c>
      <c r="Q223">
        <f t="shared" si="65"/>
        <v>0</v>
      </c>
      <c r="R223">
        <f t="shared" si="66"/>
        <v>0</v>
      </c>
      <c r="S223">
        <f t="shared" si="67"/>
        <v>0</v>
      </c>
      <c r="AA223">
        <f t="shared" si="56"/>
        <v>0</v>
      </c>
      <c r="AB223">
        <f t="shared" si="57"/>
        <v>0</v>
      </c>
    </row>
    <row r="224" spans="1:28" ht="12.75">
      <c r="A224">
        <f t="shared" si="50"/>
        <v>100</v>
      </c>
      <c r="B224">
        <f t="shared" si="58"/>
        <v>0</v>
      </c>
      <c r="C224">
        <f t="shared" si="51"/>
        <v>0</v>
      </c>
      <c r="D224">
        <f t="shared" si="52"/>
        <v>0</v>
      </c>
      <c r="E224">
        <f t="shared" si="59"/>
        <v>0</v>
      </c>
      <c r="F224">
        <f t="shared" si="53"/>
        <v>0</v>
      </c>
      <c r="G224">
        <f t="shared" si="54"/>
        <v>0</v>
      </c>
      <c r="H224">
        <f t="shared" si="55"/>
        <v>0</v>
      </c>
      <c r="I224">
        <f t="shared" si="60"/>
        <v>0</v>
      </c>
      <c r="J224">
        <f t="shared" si="61"/>
        <v>0</v>
      </c>
      <c r="K224">
        <f t="shared" si="62"/>
        <v>0</v>
      </c>
      <c r="M224">
        <f t="shared" si="63"/>
        <v>0</v>
      </c>
      <c r="N224">
        <f t="shared" si="64"/>
        <v>0</v>
      </c>
      <c r="O224">
        <f t="shared" si="68"/>
        <v>0</v>
      </c>
      <c r="Q224">
        <f t="shared" si="65"/>
        <v>0</v>
      </c>
      <c r="R224">
        <f t="shared" si="66"/>
        <v>0</v>
      </c>
      <c r="S224">
        <f t="shared" si="67"/>
        <v>0</v>
      </c>
      <c r="AA224">
        <f t="shared" si="56"/>
        <v>0</v>
      </c>
      <c r="AB224">
        <f t="shared" si="57"/>
        <v>0</v>
      </c>
    </row>
    <row r="225" spans="1:28" ht="12.75">
      <c r="A225">
        <f t="shared" si="50"/>
        <v>101</v>
      </c>
      <c r="B225">
        <f t="shared" si="58"/>
        <v>0</v>
      </c>
      <c r="C225">
        <f t="shared" si="51"/>
        <v>0</v>
      </c>
      <c r="D225">
        <f t="shared" si="52"/>
        <v>0</v>
      </c>
      <c r="E225">
        <f t="shared" si="59"/>
        <v>0</v>
      </c>
      <c r="F225">
        <f t="shared" si="53"/>
        <v>0</v>
      </c>
      <c r="G225">
        <f t="shared" si="54"/>
        <v>0</v>
      </c>
      <c r="H225">
        <f t="shared" si="55"/>
        <v>0</v>
      </c>
      <c r="I225">
        <f t="shared" si="60"/>
        <v>0</v>
      </c>
      <c r="J225">
        <f t="shared" si="61"/>
        <v>0</v>
      </c>
      <c r="K225">
        <f t="shared" si="62"/>
        <v>0</v>
      </c>
      <c r="M225">
        <f t="shared" si="63"/>
        <v>0</v>
      </c>
      <c r="N225">
        <f t="shared" si="64"/>
        <v>0</v>
      </c>
      <c r="O225">
        <f t="shared" si="68"/>
        <v>0</v>
      </c>
      <c r="Q225">
        <f t="shared" si="65"/>
        <v>0</v>
      </c>
      <c r="R225">
        <f t="shared" si="66"/>
        <v>0</v>
      </c>
      <c r="S225">
        <f t="shared" si="67"/>
        <v>0</v>
      </c>
      <c r="AA225">
        <f t="shared" si="56"/>
        <v>0</v>
      </c>
      <c r="AB225">
        <f t="shared" si="57"/>
        <v>0</v>
      </c>
    </row>
    <row r="226" spans="1:28" ht="12.75">
      <c r="A226">
        <f t="shared" si="50"/>
        <v>102</v>
      </c>
      <c r="B226">
        <f t="shared" si="58"/>
        <v>0</v>
      </c>
      <c r="C226">
        <f t="shared" si="51"/>
        <v>0</v>
      </c>
      <c r="D226">
        <f t="shared" si="52"/>
        <v>0</v>
      </c>
      <c r="E226">
        <f t="shared" si="59"/>
        <v>0</v>
      </c>
      <c r="F226">
        <f t="shared" si="53"/>
        <v>0</v>
      </c>
      <c r="G226">
        <f t="shared" si="54"/>
        <v>0</v>
      </c>
      <c r="H226">
        <f t="shared" si="55"/>
        <v>0</v>
      </c>
      <c r="I226">
        <f t="shared" si="60"/>
        <v>0</v>
      </c>
      <c r="J226">
        <f t="shared" si="61"/>
        <v>0</v>
      </c>
      <c r="K226">
        <f t="shared" si="62"/>
        <v>0</v>
      </c>
      <c r="M226">
        <f t="shared" si="63"/>
        <v>0</v>
      </c>
      <c r="N226">
        <f t="shared" si="64"/>
        <v>0</v>
      </c>
      <c r="O226">
        <f t="shared" si="68"/>
        <v>0</v>
      </c>
      <c r="Q226">
        <f t="shared" si="65"/>
        <v>0</v>
      </c>
      <c r="R226">
        <f t="shared" si="66"/>
        <v>0</v>
      </c>
      <c r="S226">
        <f t="shared" si="67"/>
        <v>0</v>
      </c>
      <c r="AA226">
        <f t="shared" si="56"/>
        <v>0</v>
      </c>
      <c r="AB226">
        <f t="shared" si="57"/>
        <v>0</v>
      </c>
    </row>
    <row r="227" spans="1:28" ht="12.75">
      <c r="A227">
        <f t="shared" si="50"/>
        <v>103</v>
      </c>
      <c r="B227">
        <f t="shared" si="58"/>
        <v>0</v>
      </c>
      <c r="C227">
        <f t="shared" si="51"/>
        <v>0</v>
      </c>
      <c r="D227">
        <f t="shared" si="52"/>
        <v>0</v>
      </c>
      <c r="E227">
        <f t="shared" si="59"/>
        <v>0</v>
      </c>
      <c r="F227">
        <f t="shared" si="53"/>
        <v>0</v>
      </c>
      <c r="G227">
        <f t="shared" si="54"/>
        <v>0</v>
      </c>
      <c r="H227">
        <f t="shared" si="55"/>
        <v>0</v>
      </c>
      <c r="I227">
        <f t="shared" si="60"/>
        <v>0</v>
      </c>
      <c r="J227">
        <f t="shared" si="61"/>
        <v>0</v>
      </c>
      <c r="K227">
        <f t="shared" si="62"/>
        <v>0</v>
      </c>
      <c r="M227">
        <f t="shared" si="63"/>
        <v>0</v>
      </c>
      <c r="N227">
        <f t="shared" si="64"/>
        <v>0</v>
      </c>
      <c r="O227">
        <f t="shared" si="68"/>
        <v>0</v>
      </c>
      <c r="Q227">
        <f t="shared" si="65"/>
        <v>0</v>
      </c>
      <c r="R227">
        <f t="shared" si="66"/>
        <v>0</v>
      </c>
      <c r="S227">
        <f t="shared" si="67"/>
        <v>0</v>
      </c>
      <c r="AA227">
        <f t="shared" si="56"/>
        <v>0</v>
      </c>
      <c r="AB227">
        <f t="shared" si="57"/>
        <v>0</v>
      </c>
    </row>
    <row r="228" spans="1:28" ht="12.75">
      <c r="A228">
        <f t="shared" si="50"/>
        <v>104</v>
      </c>
      <c r="B228">
        <f t="shared" si="58"/>
        <v>0</v>
      </c>
      <c r="C228">
        <f t="shared" si="51"/>
        <v>0</v>
      </c>
      <c r="D228">
        <f t="shared" si="52"/>
        <v>0</v>
      </c>
      <c r="E228">
        <f t="shared" si="59"/>
        <v>0</v>
      </c>
      <c r="F228">
        <f t="shared" si="53"/>
        <v>0</v>
      </c>
      <c r="G228">
        <f t="shared" si="54"/>
        <v>0</v>
      </c>
      <c r="H228">
        <f t="shared" si="55"/>
        <v>0</v>
      </c>
      <c r="I228">
        <f t="shared" si="60"/>
        <v>0</v>
      </c>
      <c r="J228">
        <f t="shared" si="61"/>
        <v>0</v>
      </c>
      <c r="K228">
        <f t="shared" si="62"/>
        <v>0</v>
      </c>
      <c r="M228">
        <f t="shared" si="63"/>
        <v>0</v>
      </c>
      <c r="N228">
        <f t="shared" si="64"/>
        <v>0</v>
      </c>
      <c r="O228">
        <f t="shared" si="68"/>
        <v>0</v>
      </c>
      <c r="Q228">
        <f t="shared" si="65"/>
        <v>0</v>
      </c>
      <c r="R228">
        <f t="shared" si="66"/>
        <v>0</v>
      </c>
      <c r="S228">
        <f t="shared" si="67"/>
        <v>0</v>
      </c>
      <c r="AA228">
        <f t="shared" si="56"/>
        <v>0</v>
      </c>
      <c r="AB228">
        <f t="shared" si="57"/>
        <v>0</v>
      </c>
    </row>
    <row r="229" ht="12.75">
      <c r="E229" t="s">
        <v>23</v>
      </c>
    </row>
    <row r="230" spans="14:19" ht="12.75">
      <c r="N230" t="e">
        <f>LOOKUP(B9,A28:A228,N28:N228)</f>
        <v>#N/A</v>
      </c>
      <c r="S230" t="e">
        <f>LOOKUP(B9,A28:A228,S28:S228)</f>
        <v>#N/A</v>
      </c>
    </row>
    <row r="231" spans="14:19" ht="12.75">
      <c r="N231" t="e">
        <f>+N230-$B$5*2.3</f>
        <v>#N/A</v>
      </c>
      <c r="S231" t="e">
        <f>+S230-$B$5*2.3</f>
        <v>#N/A</v>
      </c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1" sqref="B11"/>
    </sheetView>
  </sheetViews>
  <sheetFormatPr defaultColWidth="11.421875" defaultRowHeight="12.75"/>
  <sheetData>
    <row r="1" spans="1:5" ht="12.75">
      <c r="A1" t="s">
        <v>0</v>
      </c>
      <c r="B1">
        <f>+Hoja1!C2*4.4</f>
        <v>0</v>
      </c>
      <c r="D1" t="s">
        <v>8</v>
      </c>
      <c r="E1">
        <f>IF(B1&gt;0,+($B$4*G3/100/$B$8)^(1/$B$6)*E3/$B$1,0)</f>
        <v>0</v>
      </c>
    </row>
    <row r="2" spans="1:5" ht="12.75">
      <c r="A2" t="s">
        <v>1</v>
      </c>
      <c r="B2">
        <f>+Hoja1!C3*4.4</f>
        <v>0</v>
      </c>
      <c r="D2" t="s">
        <v>12</v>
      </c>
      <c r="E2">
        <f>IF(B1&gt;0,+$B$8*($B$1/$B$3)^$B$6,0)</f>
        <v>0</v>
      </c>
    </row>
    <row r="3" spans="1:7" ht="12.75">
      <c r="A3" t="s">
        <v>2</v>
      </c>
      <c r="B3">
        <f>+Hoja1!C4/0.303</f>
        <v>0</v>
      </c>
      <c r="D3" t="s">
        <v>32</v>
      </c>
      <c r="E3">
        <f>IF(B1&gt;0,+B3*B1/(B1-B2),0)</f>
        <v>0</v>
      </c>
      <c r="F3" t="s">
        <v>29</v>
      </c>
      <c r="G3">
        <f>+Hoja1!R3</f>
        <v>1.05</v>
      </c>
    </row>
    <row r="4" spans="1:7" ht="12.75">
      <c r="A4" t="s">
        <v>27</v>
      </c>
      <c r="B4" s="2">
        <f>+Hoja3!B4</f>
        <v>10.869565217391305</v>
      </c>
      <c r="D4" t="s">
        <v>22</v>
      </c>
      <c r="E4">
        <f>+Hoja1!C5</f>
        <v>0</v>
      </c>
      <c r="G4">
        <v>1</v>
      </c>
    </row>
    <row r="5" spans="1:5" ht="12.75">
      <c r="A5" t="s">
        <v>6</v>
      </c>
      <c r="B5">
        <f>+Hoja3!E5</f>
        <v>21.299999999999997</v>
      </c>
      <c r="D5" t="s">
        <v>7</v>
      </c>
      <c r="E5">
        <f>+B5-(B4-E4)/100*B3*0.4335</f>
        <v>21.299999999999997</v>
      </c>
    </row>
    <row r="6" spans="1:5" ht="12.75">
      <c r="A6" t="s">
        <v>9</v>
      </c>
      <c r="B6">
        <v>1.852</v>
      </c>
      <c r="D6" t="s">
        <v>14</v>
      </c>
      <c r="E6">
        <f>+B7/B6</f>
        <v>2.6301295896328294</v>
      </c>
    </row>
    <row r="7" spans="1:2" ht="12.75">
      <c r="A7" t="s">
        <v>10</v>
      </c>
      <c r="B7">
        <v>4.871</v>
      </c>
    </row>
    <row r="8" spans="1:5" ht="12.75">
      <c r="A8" t="s">
        <v>11</v>
      </c>
      <c r="B8">
        <v>0.000977</v>
      </c>
      <c r="D8" t="s">
        <v>16</v>
      </c>
      <c r="E8">
        <v>26.94</v>
      </c>
    </row>
    <row r="9" spans="1:2" ht="12.75">
      <c r="A9" t="s">
        <v>20</v>
      </c>
      <c r="B9">
        <f>ROUNDUP(B3/19.802,0)</f>
        <v>0</v>
      </c>
    </row>
    <row r="10" spans="1:9" ht="12.75">
      <c r="A10" t="s">
        <v>33</v>
      </c>
      <c r="B10">
        <f>ROUNDUP(E3/19.802,0)</f>
        <v>0</v>
      </c>
      <c r="I10">
        <f>+B10-B9</f>
        <v>0</v>
      </c>
    </row>
    <row r="11" spans="3:10" ht="12.75">
      <c r="C11" t="s">
        <v>13</v>
      </c>
      <c r="D11" t="s">
        <v>15</v>
      </c>
      <c r="E11" t="s">
        <v>17</v>
      </c>
      <c r="F11" t="s">
        <v>18</v>
      </c>
      <c r="G11" t="s">
        <v>19</v>
      </c>
      <c r="H11" t="s">
        <v>34</v>
      </c>
      <c r="I11" t="s">
        <v>58</v>
      </c>
      <c r="J11" t="s">
        <v>35</v>
      </c>
    </row>
    <row r="12" spans="8:9" ht="12.75">
      <c r="H12">
        <v>0</v>
      </c>
      <c r="I12">
        <v>0</v>
      </c>
    </row>
    <row r="13" spans="1:10" ht="12.75">
      <c r="A13">
        <v>40</v>
      </c>
      <c r="B13">
        <v>50</v>
      </c>
      <c r="C13">
        <f aca="true" t="shared" si="0" ref="C13:C22">+((B13/$E$8)^$E$6-(A13/$E$8)^$E$6)*$B$6</f>
        <v>4.181720140885985</v>
      </c>
      <c r="D13">
        <f aca="true" t="shared" si="1" ref="D13:D22">+((A13/$E$8)^(-$B$7)-(B13/$E$8)^(-$B$7))</f>
        <v>0.09664569371524201</v>
      </c>
      <c r="E13">
        <f aca="true" t="shared" si="2" ref="E13:E22">+(C13/D13)^(1/($B$6+1))*$E$1</f>
        <v>0</v>
      </c>
      <c r="F13">
        <f>+E13-E12</f>
        <v>0</v>
      </c>
      <c r="G13">
        <f>+INT(F13/20)</f>
        <v>0</v>
      </c>
      <c r="H13">
        <f aca="true" t="shared" si="3" ref="H13:H22">+H12+G13</f>
        <v>0</v>
      </c>
      <c r="I13">
        <f>IF(H13&gt;$I$10,H13-$I$10,0)</f>
        <v>0</v>
      </c>
      <c r="J13">
        <f>IF(I12&lt;$B$9,IF(I13&lt;$B$9,I13-I12,$B$9-I12),0)</f>
        <v>0</v>
      </c>
    </row>
    <row r="14" spans="1:10" ht="12.75">
      <c r="A14">
        <v>50</v>
      </c>
      <c r="B14">
        <v>63</v>
      </c>
      <c r="C14">
        <f t="shared" si="0"/>
        <v>7.879156573185268</v>
      </c>
      <c r="D14">
        <f t="shared" si="1"/>
        <v>0.033225122043943296</v>
      </c>
      <c r="E14">
        <f t="shared" si="2"/>
        <v>0</v>
      </c>
      <c r="F14">
        <f>+E14-E13</f>
        <v>0</v>
      </c>
      <c r="G14">
        <f>+INT(F14/20)</f>
        <v>0</v>
      </c>
      <c r="H14">
        <f t="shared" si="3"/>
        <v>0</v>
      </c>
      <c r="I14">
        <f aca="true" t="shared" si="4" ref="I14:I22">IF(H14&gt;$I$10,H14-$I$10,0)</f>
        <v>0</v>
      </c>
      <c r="J14">
        <f aca="true" t="shared" si="5" ref="J14:J22">IF(I13&lt;$B$9,IF(I14&lt;$B$9,I14-I13,$B$9-I13),0)</f>
        <v>0</v>
      </c>
    </row>
    <row r="15" spans="1:10" ht="12.75">
      <c r="A15">
        <f>+B14</f>
        <v>63</v>
      </c>
      <c r="B15">
        <v>75</v>
      </c>
      <c r="C15">
        <f t="shared" si="0"/>
        <v>10.064509207348111</v>
      </c>
      <c r="D15">
        <f t="shared" si="1"/>
        <v>0.009130273751808554</v>
      </c>
      <c r="E15">
        <f t="shared" si="2"/>
        <v>0</v>
      </c>
      <c r="F15">
        <f aca="true" t="shared" si="6" ref="F15:F22">+E15-E14</f>
        <v>0</v>
      </c>
      <c r="G15">
        <f aca="true" t="shared" si="7" ref="G15:G22">+INT(F15/20)</f>
        <v>0</v>
      </c>
      <c r="H15">
        <f t="shared" si="3"/>
        <v>0</v>
      </c>
      <c r="I15">
        <f t="shared" si="4"/>
        <v>0</v>
      </c>
      <c r="J15">
        <f t="shared" si="5"/>
        <v>0</v>
      </c>
    </row>
    <row r="16" spans="1:10" ht="12.75">
      <c r="A16">
        <f aca="true" t="shared" si="8" ref="A16:A22">+B15</f>
        <v>75</v>
      </c>
      <c r="B16">
        <v>90</v>
      </c>
      <c r="C16">
        <f t="shared" si="0"/>
        <v>16.836848739897714</v>
      </c>
      <c r="D16">
        <f t="shared" si="1"/>
        <v>0.004016362012630054</v>
      </c>
      <c r="E16">
        <f t="shared" si="2"/>
        <v>0</v>
      </c>
      <c r="F16">
        <f t="shared" si="6"/>
        <v>0</v>
      </c>
      <c r="G16">
        <f t="shared" si="7"/>
        <v>0</v>
      </c>
      <c r="H16">
        <f t="shared" si="3"/>
        <v>0</v>
      </c>
      <c r="I16">
        <f t="shared" si="4"/>
        <v>0</v>
      </c>
      <c r="J16">
        <f t="shared" si="5"/>
        <v>0</v>
      </c>
    </row>
    <row r="17" spans="1:10" ht="12.75">
      <c r="A17">
        <f t="shared" si="8"/>
        <v>90</v>
      </c>
      <c r="B17">
        <v>110</v>
      </c>
      <c r="C17">
        <f t="shared" si="0"/>
        <v>30.726941539922827</v>
      </c>
      <c r="D17">
        <f t="shared" si="1"/>
        <v>0.001751269254512118</v>
      </c>
      <c r="E17">
        <f t="shared" si="2"/>
        <v>0</v>
      </c>
      <c r="F17">
        <f t="shared" si="6"/>
        <v>0</v>
      </c>
      <c r="G17">
        <f t="shared" si="7"/>
        <v>0</v>
      </c>
      <c r="H17">
        <f t="shared" si="3"/>
        <v>0</v>
      </c>
      <c r="I17">
        <f t="shared" si="4"/>
        <v>0</v>
      </c>
      <c r="J17">
        <f t="shared" si="5"/>
        <v>0</v>
      </c>
    </row>
    <row r="18" spans="1:10" ht="12.75">
      <c r="A18">
        <f t="shared" si="8"/>
        <v>110</v>
      </c>
      <c r="B18">
        <v>140</v>
      </c>
      <c r="C18">
        <f t="shared" si="0"/>
        <v>66.36103279877719</v>
      </c>
      <c r="D18">
        <f t="shared" si="1"/>
        <v>0.0007300902529256191</v>
      </c>
      <c r="E18">
        <f t="shared" si="2"/>
        <v>0</v>
      </c>
      <c r="F18">
        <f t="shared" si="6"/>
        <v>0</v>
      </c>
      <c r="G18">
        <f t="shared" si="7"/>
        <v>0</v>
      </c>
      <c r="H18">
        <f t="shared" si="3"/>
        <v>0</v>
      </c>
      <c r="I18">
        <f t="shared" si="4"/>
        <v>0</v>
      </c>
      <c r="J18">
        <f t="shared" si="5"/>
        <v>0</v>
      </c>
    </row>
    <row r="19" spans="1:10" ht="12.75">
      <c r="A19">
        <f t="shared" si="8"/>
        <v>140</v>
      </c>
      <c r="B19">
        <v>160</v>
      </c>
      <c r="C19">
        <f t="shared" si="0"/>
        <v>59.45086876741413</v>
      </c>
      <c r="D19">
        <f t="shared" si="1"/>
        <v>0.00015605146910265547</v>
      </c>
      <c r="E19">
        <f t="shared" si="2"/>
        <v>0</v>
      </c>
      <c r="F19">
        <f t="shared" si="6"/>
        <v>0</v>
      </c>
      <c r="G19">
        <f t="shared" si="7"/>
        <v>0</v>
      </c>
      <c r="H19">
        <f t="shared" si="3"/>
        <v>0</v>
      </c>
      <c r="I19">
        <f t="shared" si="4"/>
        <v>0</v>
      </c>
      <c r="J19">
        <f t="shared" si="5"/>
        <v>0</v>
      </c>
    </row>
    <row r="20" spans="1:10" ht="12.75">
      <c r="A20">
        <f t="shared" si="8"/>
        <v>160</v>
      </c>
      <c r="B20">
        <v>200</v>
      </c>
      <c r="C20">
        <f t="shared" si="0"/>
        <v>160.2694558782206</v>
      </c>
      <c r="D20">
        <f t="shared" si="1"/>
        <v>0.00011286214240024243</v>
      </c>
      <c r="E20">
        <f t="shared" si="2"/>
        <v>0</v>
      </c>
      <c r="F20">
        <f t="shared" si="6"/>
        <v>0</v>
      </c>
      <c r="G20">
        <f t="shared" si="7"/>
        <v>0</v>
      </c>
      <c r="H20">
        <f t="shared" si="3"/>
        <v>0</v>
      </c>
      <c r="I20">
        <f t="shared" si="4"/>
        <v>0</v>
      </c>
      <c r="J20">
        <f t="shared" si="5"/>
        <v>0</v>
      </c>
    </row>
    <row r="21" spans="1:10" ht="12.75">
      <c r="A21">
        <f t="shared" si="8"/>
        <v>200</v>
      </c>
      <c r="B21">
        <v>225</v>
      </c>
      <c r="C21">
        <f t="shared" si="0"/>
        <v>131.0934485186828</v>
      </c>
      <c r="D21">
        <f t="shared" si="1"/>
        <v>2.5073126178998445E-05</v>
      </c>
      <c r="E21">
        <f t="shared" si="2"/>
        <v>0</v>
      </c>
      <c r="F21">
        <f t="shared" si="6"/>
        <v>0</v>
      </c>
      <c r="G21">
        <f t="shared" si="7"/>
        <v>0</v>
      </c>
      <c r="H21">
        <f t="shared" si="3"/>
        <v>0</v>
      </c>
      <c r="I21">
        <f t="shared" si="4"/>
        <v>0</v>
      </c>
      <c r="J21">
        <f t="shared" si="5"/>
        <v>0</v>
      </c>
    </row>
    <row r="22" spans="1:10" ht="12.75">
      <c r="A22">
        <f t="shared" si="8"/>
        <v>225</v>
      </c>
      <c r="B22">
        <v>250</v>
      </c>
      <c r="C22">
        <f t="shared" si="0"/>
        <v>157.13487470473663</v>
      </c>
      <c r="D22">
        <f t="shared" si="1"/>
        <v>1.29895759810639E-05</v>
      </c>
      <c r="E22">
        <f t="shared" si="2"/>
        <v>0</v>
      </c>
      <c r="F22">
        <f t="shared" si="6"/>
        <v>0</v>
      </c>
      <c r="G22">
        <f t="shared" si="7"/>
        <v>0</v>
      </c>
      <c r="H22">
        <f t="shared" si="3"/>
        <v>0</v>
      </c>
      <c r="I22">
        <f t="shared" si="4"/>
        <v>0</v>
      </c>
      <c r="J22">
        <f t="shared" si="5"/>
        <v>0</v>
      </c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0" sqref="B10"/>
    </sheetView>
  </sheetViews>
  <sheetFormatPr defaultColWidth="11.421875" defaultRowHeight="12.75"/>
  <sheetData>
    <row r="1" spans="1:5" ht="12.75">
      <c r="A1" t="s">
        <v>0</v>
      </c>
      <c r="B1">
        <f>+Hoja1!D2*4.4</f>
        <v>0</v>
      </c>
      <c r="D1" t="s">
        <v>8</v>
      </c>
      <c r="E1">
        <f>IF(B1&gt;0,+($B$4*G3/100/$B$8)^(1/$B$6)*E3/$B$1,0)</f>
        <v>0</v>
      </c>
    </row>
    <row r="2" spans="1:5" ht="12.75">
      <c r="A2" t="s">
        <v>1</v>
      </c>
      <c r="B2">
        <f>+Hoja1!D3*4.4</f>
        <v>0</v>
      </c>
      <c r="D2" t="s">
        <v>12</v>
      </c>
      <c r="E2">
        <f>IF(B1&gt;0,+$B$8*($B$1/$B$3)^$B$6,0)</f>
        <v>0</v>
      </c>
    </row>
    <row r="3" spans="1:7" ht="12.75">
      <c r="A3" t="s">
        <v>2</v>
      </c>
      <c r="B3">
        <f>+Hoja1!D4/0.303</f>
        <v>0</v>
      </c>
      <c r="D3" t="s">
        <v>32</v>
      </c>
      <c r="E3">
        <f>IF(B1&gt;0,+B3*B1/(B1-B2),0)</f>
        <v>0</v>
      </c>
      <c r="F3" t="s">
        <v>29</v>
      </c>
      <c r="G3">
        <f>+Hoja1!R3</f>
        <v>1.05</v>
      </c>
    </row>
    <row r="4" spans="1:7" ht="12.75">
      <c r="A4" t="s">
        <v>27</v>
      </c>
      <c r="B4" s="2">
        <f>+Hoja3!B4</f>
        <v>10.869565217391305</v>
      </c>
      <c r="D4" t="s">
        <v>22</v>
      </c>
      <c r="E4">
        <f>+Hoja1!D5</f>
        <v>0</v>
      </c>
      <c r="G4">
        <v>1</v>
      </c>
    </row>
    <row r="5" spans="1:5" ht="12.75">
      <c r="A5" t="s">
        <v>6</v>
      </c>
      <c r="B5">
        <f>+Hoja4!E5</f>
        <v>21.299999999999997</v>
      </c>
      <c r="D5" t="s">
        <v>7</v>
      </c>
      <c r="E5">
        <f>+B5-(B4-E4)/100*B3*0.4335</f>
        <v>21.299999999999997</v>
      </c>
    </row>
    <row r="6" spans="1:5" ht="12.75">
      <c r="A6" t="s">
        <v>9</v>
      </c>
      <c r="B6">
        <v>1.852</v>
      </c>
      <c r="D6" t="s">
        <v>14</v>
      </c>
      <c r="E6">
        <f>+B7/B6</f>
        <v>2.6301295896328294</v>
      </c>
    </row>
    <row r="7" spans="1:2" ht="12.75">
      <c r="A7" t="s">
        <v>10</v>
      </c>
      <c r="B7">
        <v>4.871</v>
      </c>
    </row>
    <row r="8" spans="1:5" ht="12.75">
      <c r="A8" t="s">
        <v>11</v>
      </c>
      <c r="B8">
        <v>0.000977</v>
      </c>
      <c r="D8" t="s">
        <v>16</v>
      </c>
      <c r="E8">
        <v>26.94</v>
      </c>
    </row>
    <row r="9" spans="1:2" ht="12.75">
      <c r="A9" t="s">
        <v>20</v>
      </c>
      <c r="B9">
        <f>ROUNDUP(B3/19.802,0)</f>
        <v>0</v>
      </c>
    </row>
    <row r="10" spans="1:9" ht="12.75">
      <c r="A10" t="s">
        <v>33</v>
      </c>
      <c r="B10">
        <f>ROUNDUP(E3/19.802,0)</f>
        <v>0</v>
      </c>
      <c r="I10">
        <f>+B10-B9</f>
        <v>0</v>
      </c>
    </row>
    <row r="11" spans="3:10" ht="12.75">
      <c r="C11" t="s">
        <v>13</v>
      </c>
      <c r="D11" t="s">
        <v>15</v>
      </c>
      <c r="E11" t="s">
        <v>17</v>
      </c>
      <c r="F11" t="s">
        <v>18</v>
      </c>
      <c r="G11" t="s">
        <v>19</v>
      </c>
      <c r="H11" t="s">
        <v>34</v>
      </c>
      <c r="I11" t="s">
        <v>58</v>
      </c>
      <c r="J11" t="s">
        <v>35</v>
      </c>
    </row>
    <row r="12" spans="8:9" ht="12.75">
      <c r="H12">
        <v>0</v>
      </c>
      <c r="I12">
        <v>0</v>
      </c>
    </row>
    <row r="13" spans="1:10" ht="12.75">
      <c r="A13">
        <v>40</v>
      </c>
      <c r="B13">
        <v>50</v>
      </c>
      <c r="C13">
        <f aca="true" t="shared" si="0" ref="C13:C22">+((B13/$E$8)^$E$6-(A13/$E$8)^$E$6)*$B$6</f>
        <v>4.181720140885985</v>
      </c>
      <c r="D13">
        <f aca="true" t="shared" si="1" ref="D13:D22">+((A13/$E$8)^(-$B$7)-(B13/$E$8)^(-$B$7))</f>
        <v>0.09664569371524201</v>
      </c>
      <c r="E13">
        <f aca="true" t="shared" si="2" ref="E13:E22">+(C13/D13)^(1/($B$6+1))*$E$1</f>
        <v>0</v>
      </c>
      <c r="F13">
        <f>+E13-E12</f>
        <v>0</v>
      </c>
      <c r="G13">
        <f>+INT(F13/20)</f>
        <v>0</v>
      </c>
      <c r="H13">
        <f aca="true" t="shared" si="3" ref="H13:H22">+H12+G13</f>
        <v>0</v>
      </c>
      <c r="I13">
        <f>IF(H13&gt;$I$10,H13-$I$10,0)</f>
        <v>0</v>
      </c>
      <c r="J13">
        <f>IF(I12&lt;$B$9,IF(I13&lt;$B$9,I13-I12,$B$9-I12),0)</f>
        <v>0</v>
      </c>
    </row>
    <row r="14" spans="1:10" ht="12.75">
      <c r="A14">
        <v>50</v>
      </c>
      <c r="B14">
        <v>63</v>
      </c>
      <c r="C14">
        <f t="shared" si="0"/>
        <v>7.879156573185268</v>
      </c>
      <c r="D14">
        <f t="shared" si="1"/>
        <v>0.033225122043943296</v>
      </c>
      <c r="E14">
        <f t="shared" si="2"/>
        <v>0</v>
      </c>
      <c r="F14">
        <f>+E14-E13</f>
        <v>0</v>
      </c>
      <c r="G14">
        <f>+INT(F14/20)</f>
        <v>0</v>
      </c>
      <c r="H14">
        <f t="shared" si="3"/>
        <v>0</v>
      </c>
      <c r="I14">
        <f aca="true" t="shared" si="4" ref="I14:I22">IF(H14&gt;$I$10,H14-$I$10,0)</f>
        <v>0</v>
      </c>
      <c r="J14">
        <f aca="true" t="shared" si="5" ref="J14:J22">IF(I13&lt;$B$9,IF(I14&lt;$B$9,I14-I13,$B$9-I13),0)</f>
        <v>0</v>
      </c>
    </row>
    <row r="15" spans="1:10" ht="12.75">
      <c r="A15">
        <f>+B14</f>
        <v>63</v>
      </c>
      <c r="B15">
        <v>75</v>
      </c>
      <c r="C15">
        <f t="shared" si="0"/>
        <v>10.064509207348111</v>
      </c>
      <c r="D15">
        <f t="shared" si="1"/>
        <v>0.009130273751808554</v>
      </c>
      <c r="E15">
        <f t="shared" si="2"/>
        <v>0</v>
      </c>
      <c r="F15">
        <f aca="true" t="shared" si="6" ref="F15:F22">+E15-E14</f>
        <v>0</v>
      </c>
      <c r="G15">
        <f aca="true" t="shared" si="7" ref="G15:G22">+INT(F15/20)</f>
        <v>0</v>
      </c>
      <c r="H15">
        <f t="shared" si="3"/>
        <v>0</v>
      </c>
      <c r="I15">
        <f t="shared" si="4"/>
        <v>0</v>
      </c>
      <c r="J15">
        <f t="shared" si="5"/>
        <v>0</v>
      </c>
    </row>
    <row r="16" spans="1:10" ht="12.75">
      <c r="A16">
        <f aca="true" t="shared" si="8" ref="A16:A22">+B15</f>
        <v>75</v>
      </c>
      <c r="B16">
        <v>90</v>
      </c>
      <c r="C16">
        <f t="shared" si="0"/>
        <v>16.836848739897714</v>
      </c>
      <c r="D16">
        <f t="shared" si="1"/>
        <v>0.004016362012630054</v>
      </c>
      <c r="E16">
        <f t="shared" si="2"/>
        <v>0</v>
      </c>
      <c r="F16">
        <f t="shared" si="6"/>
        <v>0</v>
      </c>
      <c r="G16">
        <f t="shared" si="7"/>
        <v>0</v>
      </c>
      <c r="H16">
        <f t="shared" si="3"/>
        <v>0</v>
      </c>
      <c r="I16">
        <f t="shared" si="4"/>
        <v>0</v>
      </c>
      <c r="J16">
        <f t="shared" si="5"/>
        <v>0</v>
      </c>
    </row>
    <row r="17" spans="1:10" ht="12.75">
      <c r="A17">
        <f t="shared" si="8"/>
        <v>90</v>
      </c>
      <c r="B17">
        <v>110</v>
      </c>
      <c r="C17">
        <f t="shared" si="0"/>
        <v>30.726941539922827</v>
      </c>
      <c r="D17">
        <f t="shared" si="1"/>
        <v>0.001751269254512118</v>
      </c>
      <c r="E17">
        <f t="shared" si="2"/>
        <v>0</v>
      </c>
      <c r="F17">
        <f t="shared" si="6"/>
        <v>0</v>
      </c>
      <c r="G17">
        <f t="shared" si="7"/>
        <v>0</v>
      </c>
      <c r="H17">
        <f t="shared" si="3"/>
        <v>0</v>
      </c>
      <c r="I17">
        <f t="shared" si="4"/>
        <v>0</v>
      </c>
      <c r="J17">
        <f t="shared" si="5"/>
        <v>0</v>
      </c>
    </row>
    <row r="18" spans="1:10" ht="12.75">
      <c r="A18">
        <f t="shared" si="8"/>
        <v>110</v>
      </c>
      <c r="B18">
        <v>140</v>
      </c>
      <c r="C18">
        <f t="shared" si="0"/>
        <v>66.36103279877719</v>
      </c>
      <c r="D18">
        <f t="shared" si="1"/>
        <v>0.0007300902529256191</v>
      </c>
      <c r="E18">
        <f t="shared" si="2"/>
        <v>0</v>
      </c>
      <c r="F18">
        <f t="shared" si="6"/>
        <v>0</v>
      </c>
      <c r="G18">
        <f t="shared" si="7"/>
        <v>0</v>
      </c>
      <c r="H18">
        <f t="shared" si="3"/>
        <v>0</v>
      </c>
      <c r="I18">
        <f t="shared" si="4"/>
        <v>0</v>
      </c>
      <c r="J18">
        <f t="shared" si="5"/>
        <v>0</v>
      </c>
    </row>
    <row r="19" spans="1:10" ht="12.75">
      <c r="A19">
        <f t="shared" si="8"/>
        <v>140</v>
      </c>
      <c r="B19">
        <v>160</v>
      </c>
      <c r="C19">
        <f t="shared" si="0"/>
        <v>59.45086876741413</v>
      </c>
      <c r="D19">
        <f t="shared" si="1"/>
        <v>0.00015605146910265547</v>
      </c>
      <c r="E19">
        <f t="shared" si="2"/>
        <v>0</v>
      </c>
      <c r="F19">
        <f t="shared" si="6"/>
        <v>0</v>
      </c>
      <c r="G19">
        <f t="shared" si="7"/>
        <v>0</v>
      </c>
      <c r="H19">
        <f t="shared" si="3"/>
        <v>0</v>
      </c>
      <c r="I19">
        <f t="shared" si="4"/>
        <v>0</v>
      </c>
      <c r="J19">
        <f t="shared" si="5"/>
        <v>0</v>
      </c>
    </row>
    <row r="20" spans="1:10" ht="12.75">
      <c r="A20">
        <f t="shared" si="8"/>
        <v>160</v>
      </c>
      <c r="B20">
        <v>200</v>
      </c>
      <c r="C20">
        <f t="shared" si="0"/>
        <v>160.2694558782206</v>
      </c>
      <c r="D20">
        <f t="shared" si="1"/>
        <v>0.00011286214240024243</v>
      </c>
      <c r="E20">
        <f t="shared" si="2"/>
        <v>0</v>
      </c>
      <c r="F20">
        <f t="shared" si="6"/>
        <v>0</v>
      </c>
      <c r="G20">
        <f t="shared" si="7"/>
        <v>0</v>
      </c>
      <c r="H20">
        <f t="shared" si="3"/>
        <v>0</v>
      </c>
      <c r="I20">
        <f t="shared" si="4"/>
        <v>0</v>
      </c>
      <c r="J20">
        <f t="shared" si="5"/>
        <v>0</v>
      </c>
    </row>
    <row r="21" spans="1:10" ht="12.75">
      <c r="A21">
        <f t="shared" si="8"/>
        <v>200</v>
      </c>
      <c r="B21">
        <v>225</v>
      </c>
      <c r="C21">
        <f t="shared" si="0"/>
        <v>131.0934485186828</v>
      </c>
      <c r="D21">
        <f t="shared" si="1"/>
        <v>2.5073126178998445E-05</v>
      </c>
      <c r="E21">
        <f t="shared" si="2"/>
        <v>0</v>
      </c>
      <c r="F21">
        <f t="shared" si="6"/>
        <v>0</v>
      </c>
      <c r="G21">
        <f t="shared" si="7"/>
        <v>0</v>
      </c>
      <c r="H21">
        <f t="shared" si="3"/>
        <v>0</v>
      </c>
      <c r="I21">
        <f t="shared" si="4"/>
        <v>0</v>
      </c>
      <c r="J21">
        <f t="shared" si="5"/>
        <v>0</v>
      </c>
    </row>
    <row r="22" spans="1:10" ht="12.75">
      <c r="A22">
        <f t="shared" si="8"/>
        <v>225</v>
      </c>
      <c r="B22">
        <v>250</v>
      </c>
      <c r="C22">
        <f t="shared" si="0"/>
        <v>157.13487470473663</v>
      </c>
      <c r="D22">
        <f t="shared" si="1"/>
        <v>1.29895759810639E-05</v>
      </c>
      <c r="E22">
        <f t="shared" si="2"/>
        <v>0</v>
      </c>
      <c r="F22">
        <f t="shared" si="6"/>
        <v>0</v>
      </c>
      <c r="G22">
        <f t="shared" si="7"/>
        <v>0</v>
      </c>
      <c r="H22">
        <f t="shared" si="3"/>
        <v>0</v>
      </c>
      <c r="I22">
        <f t="shared" si="4"/>
        <v>0</v>
      </c>
      <c r="J22">
        <f t="shared" si="5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A20" sqref="A20"/>
    </sheetView>
  </sheetViews>
  <sheetFormatPr defaultColWidth="11.421875" defaultRowHeight="12.75"/>
  <cols>
    <col min="10" max="10" width="12.7109375" style="0" customWidth="1"/>
    <col min="11" max="11" width="12.140625" style="0" customWidth="1"/>
  </cols>
  <sheetData>
    <row r="1" spans="1:5" ht="12.75">
      <c r="A1" t="s">
        <v>0</v>
      </c>
      <c r="B1">
        <f>+Hoja1!E2*4.4</f>
        <v>0</v>
      </c>
      <c r="D1" t="s">
        <v>8</v>
      </c>
      <c r="E1">
        <f>IF(B1&gt;0,+($B$4*G3/100/$B$8)^(1/$B$6)*E3/$B$1,0)</f>
        <v>0</v>
      </c>
    </row>
    <row r="2" spans="1:5" ht="12.75">
      <c r="A2" t="s">
        <v>1</v>
      </c>
      <c r="B2">
        <f>+Hoja1!E3*4.4</f>
        <v>0</v>
      </c>
      <c r="D2" t="s">
        <v>12</v>
      </c>
      <c r="E2">
        <f>IF(B1&gt;0,+$B$8*($B$1/$B$3)^$B$6,0)</f>
        <v>0</v>
      </c>
    </row>
    <row r="3" spans="1:7" ht="12.75">
      <c r="A3" t="s">
        <v>2</v>
      </c>
      <c r="B3">
        <f>+Hoja1!E4/0.303</f>
        <v>0</v>
      </c>
      <c r="D3" t="s">
        <v>32</v>
      </c>
      <c r="E3">
        <f>IF(B1&gt;0,+B3*B1/(B1-B2),0)</f>
        <v>0</v>
      </c>
      <c r="F3" t="s">
        <v>29</v>
      </c>
      <c r="G3">
        <f>+Hoja1!R3</f>
        <v>1.05</v>
      </c>
    </row>
    <row r="4" spans="1:7" ht="12.75">
      <c r="A4" t="s">
        <v>27</v>
      </c>
      <c r="B4" s="2">
        <f>+Hoja3!B4</f>
        <v>10.869565217391305</v>
      </c>
      <c r="D4" t="s">
        <v>22</v>
      </c>
      <c r="E4">
        <f>+Hoja1!E5</f>
        <v>0</v>
      </c>
      <c r="G4">
        <v>1</v>
      </c>
    </row>
    <row r="5" spans="1:5" ht="12.75">
      <c r="A5" t="s">
        <v>6</v>
      </c>
      <c r="B5">
        <f>+Hoja5!E5</f>
        <v>21.299999999999997</v>
      </c>
      <c r="D5" t="s">
        <v>7</v>
      </c>
      <c r="E5">
        <f>+B5-(B4-E4)/100*B3*0.4335</f>
        <v>21.299999999999997</v>
      </c>
    </row>
    <row r="6" spans="1:5" ht="12.75">
      <c r="A6" t="s">
        <v>9</v>
      </c>
      <c r="B6">
        <v>1.852</v>
      </c>
      <c r="D6" t="s">
        <v>14</v>
      </c>
      <c r="E6">
        <f>+B7/B6</f>
        <v>2.6301295896328294</v>
      </c>
    </row>
    <row r="7" spans="1:2" ht="12.75">
      <c r="A7" t="s">
        <v>10</v>
      </c>
      <c r="B7">
        <v>4.871</v>
      </c>
    </row>
    <row r="8" spans="1:5" ht="12.75">
      <c r="A8" t="s">
        <v>11</v>
      </c>
      <c r="B8">
        <v>0.000977</v>
      </c>
      <c r="D8" t="s">
        <v>16</v>
      </c>
      <c r="E8">
        <v>26.94</v>
      </c>
    </row>
    <row r="9" spans="1:2" ht="12.75">
      <c r="A9" t="s">
        <v>20</v>
      </c>
      <c r="B9">
        <f>ROUNDUP(B3/19.802,0)</f>
        <v>0</v>
      </c>
    </row>
    <row r="10" spans="1:9" ht="12.75">
      <c r="A10" t="s">
        <v>33</v>
      </c>
      <c r="B10">
        <f>ROUNDUP(E3/19.802,0)</f>
        <v>0</v>
      </c>
      <c r="I10">
        <f>+B10-B9</f>
        <v>0</v>
      </c>
    </row>
    <row r="11" spans="3:10" ht="12.75">
      <c r="C11" t="s">
        <v>13</v>
      </c>
      <c r="D11" t="s">
        <v>15</v>
      </c>
      <c r="E11" t="s">
        <v>17</v>
      </c>
      <c r="F11" t="s">
        <v>18</v>
      </c>
      <c r="G11" t="s">
        <v>19</v>
      </c>
      <c r="H11" t="s">
        <v>34</v>
      </c>
      <c r="I11" t="s">
        <v>58</v>
      </c>
      <c r="J11" t="s">
        <v>35</v>
      </c>
    </row>
    <row r="12" spans="8:9" ht="12.75">
      <c r="H12">
        <v>0</v>
      </c>
      <c r="I12">
        <v>0</v>
      </c>
    </row>
    <row r="13" spans="1:10" ht="12.75">
      <c r="A13">
        <v>40</v>
      </c>
      <c r="B13">
        <v>50</v>
      </c>
      <c r="C13">
        <f aca="true" t="shared" si="0" ref="C13:C22">+((B13/$E$8)^$E$6-(A13/$E$8)^$E$6)*$B$6</f>
        <v>4.181720140885985</v>
      </c>
      <c r="D13">
        <f aca="true" t="shared" si="1" ref="D13:D22">+((A13/$E$8)^(-$B$7)-(B13/$E$8)^(-$B$7))</f>
        <v>0.09664569371524201</v>
      </c>
      <c r="E13">
        <f aca="true" t="shared" si="2" ref="E13:E22">+(C13/D13)^(1/($B$6+1))*$E$1</f>
        <v>0</v>
      </c>
      <c r="F13">
        <f>+E13-E12</f>
        <v>0</v>
      </c>
      <c r="G13">
        <f>+INT(F13/20)</f>
        <v>0</v>
      </c>
      <c r="H13">
        <f aca="true" t="shared" si="3" ref="H13:H22">+H12+G13</f>
        <v>0</v>
      </c>
      <c r="I13">
        <f>IF(H13&gt;$I$10,H13-$I$10,0)</f>
        <v>0</v>
      </c>
      <c r="J13">
        <f>IF(I12&lt;$B$9,IF(I13&lt;$B$9,I13-I12,$B$9-I12),0)</f>
        <v>0</v>
      </c>
    </row>
    <row r="14" spans="1:10" ht="12.75">
      <c r="A14">
        <v>50</v>
      </c>
      <c r="B14">
        <v>63</v>
      </c>
      <c r="C14">
        <f t="shared" si="0"/>
        <v>7.879156573185268</v>
      </c>
      <c r="D14">
        <f t="shared" si="1"/>
        <v>0.033225122043943296</v>
      </c>
      <c r="E14">
        <f t="shared" si="2"/>
        <v>0</v>
      </c>
      <c r="F14">
        <f>+E14-E13</f>
        <v>0</v>
      </c>
      <c r="G14">
        <f>+INT(F14/20)</f>
        <v>0</v>
      </c>
      <c r="H14">
        <f t="shared" si="3"/>
        <v>0</v>
      </c>
      <c r="I14">
        <f aca="true" t="shared" si="4" ref="I14:I22">IF(H14&gt;$I$10,H14-$I$10,0)</f>
        <v>0</v>
      </c>
      <c r="J14">
        <f aca="true" t="shared" si="5" ref="J14:J22">IF(I13&lt;$B$9,IF(I14&lt;$B$9,I14-I13,$B$9-I13),0)</f>
        <v>0</v>
      </c>
    </row>
    <row r="15" spans="1:10" ht="12.75">
      <c r="A15">
        <f>+B14</f>
        <v>63</v>
      </c>
      <c r="B15">
        <v>75</v>
      </c>
      <c r="C15">
        <f t="shared" si="0"/>
        <v>10.064509207348111</v>
      </c>
      <c r="D15">
        <f t="shared" si="1"/>
        <v>0.009130273751808554</v>
      </c>
      <c r="E15">
        <f t="shared" si="2"/>
        <v>0</v>
      </c>
      <c r="F15">
        <f aca="true" t="shared" si="6" ref="F15:F22">+E15-E14</f>
        <v>0</v>
      </c>
      <c r="G15">
        <f aca="true" t="shared" si="7" ref="G15:G22">+INT(F15/20)</f>
        <v>0</v>
      </c>
      <c r="H15">
        <f t="shared" si="3"/>
        <v>0</v>
      </c>
      <c r="I15">
        <f t="shared" si="4"/>
        <v>0</v>
      </c>
      <c r="J15">
        <f t="shared" si="5"/>
        <v>0</v>
      </c>
    </row>
    <row r="16" spans="1:10" ht="12.75">
      <c r="A16">
        <f aca="true" t="shared" si="8" ref="A16:A22">+B15</f>
        <v>75</v>
      </c>
      <c r="B16">
        <v>90</v>
      </c>
      <c r="C16">
        <f t="shared" si="0"/>
        <v>16.836848739897714</v>
      </c>
      <c r="D16">
        <f t="shared" si="1"/>
        <v>0.004016362012630054</v>
      </c>
      <c r="E16">
        <f t="shared" si="2"/>
        <v>0</v>
      </c>
      <c r="F16">
        <f t="shared" si="6"/>
        <v>0</v>
      </c>
      <c r="G16">
        <f t="shared" si="7"/>
        <v>0</v>
      </c>
      <c r="H16">
        <f t="shared" si="3"/>
        <v>0</v>
      </c>
      <c r="I16">
        <f t="shared" si="4"/>
        <v>0</v>
      </c>
      <c r="J16">
        <f t="shared" si="5"/>
        <v>0</v>
      </c>
    </row>
    <row r="17" spans="1:10" ht="12.75">
      <c r="A17">
        <f t="shared" si="8"/>
        <v>90</v>
      </c>
      <c r="B17">
        <v>110</v>
      </c>
      <c r="C17">
        <f t="shared" si="0"/>
        <v>30.726941539922827</v>
      </c>
      <c r="D17">
        <f t="shared" si="1"/>
        <v>0.001751269254512118</v>
      </c>
      <c r="E17">
        <f t="shared" si="2"/>
        <v>0</v>
      </c>
      <c r="F17">
        <f t="shared" si="6"/>
        <v>0</v>
      </c>
      <c r="G17">
        <f t="shared" si="7"/>
        <v>0</v>
      </c>
      <c r="H17">
        <f t="shared" si="3"/>
        <v>0</v>
      </c>
      <c r="I17">
        <f t="shared" si="4"/>
        <v>0</v>
      </c>
      <c r="J17">
        <f t="shared" si="5"/>
        <v>0</v>
      </c>
    </row>
    <row r="18" spans="1:10" ht="12.75">
      <c r="A18">
        <f t="shared" si="8"/>
        <v>110</v>
      </c>
      <c r="B18">
        <v>140</v>
      </c>
      <c r="C18">
        <f t="shared" si="0"/>
        <v>66.36103279877719</v>
      </c>
      <c r="D18">
        <f t="shared" si="1"/>
        <v>0.0007300902529256191</v>
      </c>
      <c r="E18">
        <f t="shared" si="2"/>
        <v>0</v>
      </c>
      <c r="F18">
        <f t="shared" si="6"/>
        <v>0</v>
      </c>
      <c r="G18">
        <f t="shared" si="7"/>
        <v>0</v>
      </c>
      <c r="H18">
        <f t="shared" si="3"/>
        <v>0</v>
      </c>
      <c r="I18">
        <f t="shared" si="4"/>
        <v>0</v>
      </c>
      <c r="J18">
        <f t="shared" si="5"/>
        <v>0</v>
      </c>
    </row>
    <row r="19" spans="1:10" ht="12.75">
      <c r="A19">
        <f t="shared" si="8"/>
        <v>140</v>
      </c>
      <c r="B19">
        <v>160</v>
      </c>
      <c r="C19">
        <f t="shared" si="0"/>
        <v>59.45086876741413</v>
      </c>
      <c r="D19">
        <f t="shared" si="1"/>
        <v>0.00015605146910265547</v>
      </c>
      <c r="E19">
        <f t="shared" si="2"/>
        <v>0</v>
      </c>
      <c r="F19">
        <f t="shared" si="6"/>
        <v>0</v>
      </c>
      <c r="G19">
        <f t="shared" si="7"/>
        <v>0</v>
      </c>
      <c r="H19">
        <f t="shared" si="3"/>
        <v>0</v>
      </c>
      <c r="I19">
        <f t="shared" si="4"/>
        <v>0</v>
      </c>
      <c r="J19">
        <f t="shared" si="5"/>
        <v>0</v>
      </c>
    </row>
    <row r="20" spans="1:10" ht="12.75">
      <c r="A20">
        <f t="shared" si="8"/>
        <v>160</v>
      </c>
      <c r="B20">
        <v>200</v>
      </c>
      <c r="C20">
        <f t="shared" si="0"/>
        <v>160.2694558782206</v>
      </c>
      <c r="D20">
        <f t="shared" si="1"/>
        <v>0.00011286214240024243</v>
      </c>
      <c r="E20">
        <f t="shared" si="2"/>
        <v>0</v>
      </c>
      <c r="F20">
        <f t="shared" si="6"/>
        <v>0</v>
      </c>
      <c r="G20">
        <f t="shared" si="7"/>
        <v>0</v>
      </c>
      <c r="H20">
        <f t="shared" si="3"/>
        <v>0</v>
      </c>
      <c r="I20">
        <f t="shared" si="4"/>
        <v>0</v>
      </c>
      <c r="J20">
        <f t="shared" si="5"/>
        <v>0</v>
      </c>
    </row>
    <row r="21" spans="1:10" ht="12.75">
      <c r="A21">
        <f t="shared" si="8"/>
        <v>200</v>
      </c>
      <c r="B21">
        <v>225</v>
      </c>
      <c r="C21">
        <f t="shared" si="0"/>
        <v>131.0934485186828</v>
      </c>
      <c r="D21">
        <f t="shared" si="1"/>
        <v>2.5073126178998445E-05</v>
      </c>
      <c r="E21">
        <f t="shared" si="2"/>
        <v>0</v>
      </c>
      <c r="F21">
        <f t="shared" si="6"/>
        <v>0</v>
      </c>
      <c r="G21">
        <f t="shared" si="7"/>
        <v>0</v>
      </c>
      <c r="H21">
        <f t="shared" si="3"/>
        <v>0</v>
      </c>
      <c r="I21">
        <f t="shared" si="4"/>
        <v>0</v>
      </c>
      <c r="J21">
        <f t="shared" si="5"/>
        <v>0</v>
      </c>
    </row>
    <row r="22" spans="1:10" ht="12.75">
      <c r="A22">
        <f t="shared" si="8"/>
        <v>225</v>
      </c>
      <c r="B22">
        <v>250</v>
      </c>
      <c r="C22">
        <f t="shared" si="0"/>
        <v>157.13487470473663</v>
      </c>
      <c r="D22">
        <f t="shared" si="1"/>
        <v>1.29895759810639E-05</v>
      </c>
      <c r="E22">
        <f t="shared" si="2"/>
        <v>0</v>
      </c>
      <c r="F22">
        <f t="shared" si="6"/>
        <v>0</v>
      </c>
      <c r="G22">
        <f t="shared" si="7"/>
        <v>0</v>
      </c>
      <c r="H22">
        <f t="shared" si="3"/>
        <v>0</v>
      </c>
      <c r="I22">
        <f t="shared" si="4"/>
        <v>0</v>
      </c>
      <c r="J22">
        <f t="shared" si="5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5" ht="12.75">
      <c r="A1" t="s">
        <v>0</v>
      </c>
      <c r="B1">
        <f>+Hoja1!F2*4.4</f>
        <v>88</v>
      </c>
      <c r="D1" t="s">
        <v>8</v>
      </c>
      <c r="E1">
        <f>IF(B1&gt;0,+($B$4*G3/100/$B$8)^(1/$B$6)*E3/$B$1,0)</f>
        <v>22.552617396632513</v>
      </c>
    </row>
    <row r="2" spans="1:5" ht="12.75">
      <c r="A2" t="s">
        <v>1</v>
      </c>
      <c r="B2">
        <f>+Hoja1!F3*4.4</f>
        <v>0</v>
      </c>
      <c r="D2" t="s">
        <v>12</v>
      </c>
      <c r="E2">
        <f>IF(B1&gt;0,+$B$8*($B$1/$B$3)^$B$6,0)</f>
        <v>0.00035586126337938987</v>
      </c>
    </row>
    <row r="3" spans="1:7" ht="12.75">
      <c r="A3" t="s">
        <v>2</v>
      </c>
      <c r="B3">
        <f>+Hoja1!F4/0.303</f>
        <v>151.81518151815183</v>
      </c>
      <c r="D3" t="s">
        <v>32</v>
      </c>
      <c r="E3">
        <f>IF(B1&gt;0,+B3*B1/(B1-B2),0)</f>
        <v>151.81518151815183</v>
      </c>
      <c r="F3" t="s">
        <v>29</v>
      </c>
      <c r="G3">
        <f>+Hoja1!R3</f>
        <v>1.05</v>
      </c>
    </row>
    <row r="4" spans="1:7" ht="12.75">
      <c r="A4" t="s">
        <v>27</v>
      </c>
      <c r="B4" s="2">
        <f>+Hoja3!B4</f>
        <v>10.869565217391305</v>
      </c>
      <c r="D4" t="s">
        <v>22</v>
      </c>
      <c r="E4">
        <f>+Hoja1!F5</f>
        <v>0</v>
      </c>
      <c r="G4" t="s">
        <v>23</v>
      </c>
    </row>
    <row r="5" spans="1:5" ht="12.75">
      <c r="A5" t="s">
        <v>6</v>
      </c>
      <c r="B5">
        <f>+Hoja6!E5</f>
        <v>21.299999999999997</v>
      </c>
      <c r="D5" t="s">
        <v>7</v>
      </c>
      <c r="E5">
        <f>+Hoja1!B7*1.42</f>
        <v>14.2</v>
      </c>
    </row>
    <row r="6" spans="1:5" ht="12.75">
      <c r="A6" t="s">
        <v>9</v>
      </c>
      <c r="B6">
        <v>1.852</v>
      </c>
      <c r="D6" t="s">
        <v>14</v>
      </c>
      <c r="E6">
        <f>+B7/B6</f>
        <v>2.6301295896328294</v>
      </c>
    </row>
    <row r="7" spans="1:2" ht="12.75">
      <c r="A7" t="s">
        <v>10</v>
      </c>
      <c r="B7">
        <v>4.871</v>
      </c>
    </row>
    <row r="8" spans="1:5" ht="12.75">
      <c r="A8" t="s">
        <v>11</v>
      </c>
      <c r="B8">
        <v>0.000977</v>
      </c>
      <c r="D8" t="s">
        <v>16</v>
      </c>
      <c r="E8">
        <v>26.94</v>
      </c>
    </row>
    <row r="9" spans="1:2" ht="12.75">
      <c r="A9" t="s">
        <v>20</v>
      </c>
      <c r="B9">
        <f>ROUNDUP(B3/19.802,0)</f>
        <v>8</v>
      </c>
    </row>
    <row r="10" spans="1:9" ht="12.75">
      <c r="A10" t="s">
        <v>33</v>
      </c>
      <c r="B10">
        <f>ROUNDUP(E3/19.802,0)</f>
        <v>8</v>
      </c>
      <c r="I10">
        <f>+B10-B9</f>
        <v>0</v>
      </c>
    </row>
    <row r="11" spans="3:10" ht="12.75">
      <c r="C11" t="s">
        <v>13</v>
      </c>
      <c r="D11" t="s">
        <v>15</v>
      </c>
      <c r="E11" t="s">
        <v>17</v>
      </c>
      <c r="F11" t="s">
        <v>18</v>
      </c>
      <c r="G11" t="s">
        <v>19</v>
      </c>
      <c r="H11" t="s">
        <v>34</v>
      </c>
      <c r="I11" t="s">
        <v>58</v>
      </c>
      <c r="J11" t="s">
        <v>35</v>
      </c>
    </row>
    <row r="12" spans="8:9" ht="12.75">
      <c r="H12">
        <v>0</v>
      </c>
      <c r="I12">
        <v>0</v>
      </c>
    </row>
    <row r="13" spans="1:10" ht="12.75">
      <c r="A13">
        <v>40</v>
      </c>
      <c r="B13">
        <v>50</v>
      </c>
      <c r="C13">
        <f aca="true" t="shared" si="0" ref="C13:C22">+((B13/$E$8)^$E$6-(A13/$E$8)^$E$6)*$B$6</f>
        <v>4.181720140885985</v>
      </c>
      <c r="D13">
        <f aca="true" t="shared" si="1" ref="D13:D22">+((A13/$E$8)^(-$B$7)-(B13/$E$8)^(-$B$7))</f>
        <v>0.09664569371524201</v>
      </c>
      <c r="E13">
        <f aca="true" t="shared" si="2" ref="E13:E22">+(C13/D13)^(1/($B$6+1))*$E$1</f>
        <v>84.50646975450309</v>
      </c>
      <c r="F13">
        <f>+E13-E12</f>
        <v>84.50646975450309</v>
      </c>
      <c r="G13">
        <f>+INT(F13/20)</f>
        <v>4</v>
      </c>
      <c r="H13">
        <f aca="true" t="shared" si="3" ref="H13:H22">+H12+G13</f>
        <v>4</v>
      </c>
      <c r="I13">
        <f>IF(H13&gt;$I$10,H13-$I$10,0)</f>
        <v>4</v>
      </c>
      <c r="J13">
        <f>IF(I12&lt;$B$9,IF(I13&lt;$B$9,I13-I12,$B$9-I12),0)</f>
        <v>4</v>
      </c>
    </row>
    <row r="14" spans="1:10" ht="12.75">
      <c r="A14">
        <v>50</v>
      </c>
      <c r="B14">
        <v>63</v>
      </c>
      <c r="C14">
        <f t="shared" si="0"/>
        <v>7.879156573185268</v>
      </c>
      <c r="D14">
        <f t="shared" si="1"/>
        <v>0.033225122043943296</v>
      </c>
      <c r="E14">
        <f t="shared" si="2"/>
        <v>153.44421144058083</v>
      </c>
      <c r="F14">
        <f>+E14-E13</f>
        <v>68.93774168607774</v>
      </c>
      <c r="G14">
        <f>+INT(F14/20)</f>
        <v>3</v>
      </c>
      <c r="H14">
        <f t="shared" si="3"/>
        <v>7</v>
      </c>
      <c r="I14">
        <f aca="true" t="shared" si="4" ref="I14:I22">IF(H14&gt;$I$10,H14-$I$10,0)</f>
        <v>7</v>
      </c>
      <c r="J14">
        <f>IF(I13&lt;$B$9,IF(I14&lt;$B$9,I14-I13,$B$9-I13),0)</f>
        <v>3</v>
      </c>
    </row>
    <row r="15" spans="1:10" ht="12.75">
      <c r="A15">
        <f>+B14</f>
        <v>63</v>
      </c>
      <c r="B15">
        <v>75</v>
      </c>
      <c r="C15">
        <f t="shared" si="0"/>
        <v>10.064509207348111</v>
      </c>
      <c r="D15">
        <f t="shared" si="1"/>
        <v>0.009130273751808554</v>
      </c>
      <c r="E15">
        <f t="shared" si="2"/>
        <v>262.98146705467735</v>
      </c>
      <c r="F15">
        <f aca="true" t="shared" si="5" ref="F15:F22">+E15-E14</f>
        <v>109.53725561409652</v>
      </c>
      <c r="G15">
        <f aca="true" t="shared" si="6" ref="G15:G22">+INT(F15/20)</f>
        <v>5</v>
      </c>
      <c r="H15">
        <f t="shared" si="3"/>
        <v>12</v>
      </c>
      <c r="I15">
        <f t="shared" si="4"/>
        <v>12</v>
      </c>
      <c r="J15">
        <f>IF(I14&lt;$B$9,IF(I15&lt;$B$9,I15-I14,$B$9-I14),0)</f>
        <v>1</v>
      </c>
    </row>
    <row r="16" spans="1:10" ht="12.75">
      <c r="A16">
        <f aca="true" t="shared" si="7" ref="A16:A22">+B15</f>
        <v>75</v>
      </c>
      <c r="B16">
        <v>90</v>
      </c>
      <c r="C16">
        <f t="shared" si="0"/>
        <v>16.836848739897714</v>
      </c>
      <c r="D16">
        <f t="shared" si="1"/>
        <v>0.004016362012630054</v>
      </c>
      <c r="E16">
        <f t="shared" si="2"/>
        <v>420.0809455923642</v>
      </c>
      <c r="F16">
        <f t="shared" si="5"/>
        <v>157.09947853768682</v>
      </c>
      <c r="G16">
        <f t="shared" si="6"/>
        <v>7</v>
      </c>
      <c r="H16">
        <f t="shared" si="3"/>
        <v>19</v>
      </c>
      <c r="I16">
        <f t="shared" si="4"/>
        <v>19</v>
      </c>
      <c r="J16">
        <f>IF(I15&lt;$B$9,IF(I16&lt;$B$9,I16-I15,$B$9-I15),0)</f>
        <v>0</v>
      </c>
    </row>
    <row r="17" spans="1:10" ht="12.75">
      <c r="A17">
        <f t="shared" si="7"/>
        <v>90</v>
      </c>
      <c r="B17">
        <v>110</v>
      </c>
      <c r="C17">
        <f t="shared" si="0"/>
        <v>30.726941539922827</v>
      </c>
      <c r="D17">
        <f t="shared" si="1"/>
        <v>0.001751269254512118</v>
      </c>
      <c r="E17">
        <f t="shared" si="2"/>
        <v>693.9590477699404</v>
      </c>
      <c r="F17">
        <f t="shared" si="5"/>
        <v>273.87810217757624</v>
      </c>
      <c r="G17">
        <f t="shared" si="6"/>
        <v>13</v>
      </c>
      <c r="H17">
        <f t="shared" si="3"/>
        <v>32</v>
      </c>
      <c r="I17">
        <f t="shared" si="4"/>
        <v>32</v>
      </c>
      <c r="J17">
        <f aca="true" t="shared" si="8" ref="J17:J22">IF(I16&lt;$B$9,IF(I17&lt;$B$9,I17-I16,$B$9-I16),0)</f>
        <v>0</v>
      </c>
    </row>
    <row r="18" spans="1:10" ht="12.75">
      <c r="A18">
        <f t="shared" si="7"/>
        <v>110</v>
      </c>
      <c r="B18">
        <v>140</v>
      </c>
      <c r="C18">
        <f t="shared" si="0"/>
        <v>66.36103279877719</v>
      </c>
      <c r="D18">
        <f t="shared" si="1"/>
        <v>0.0007300902529256191</v>
      </c>
      <c r="E18">
        <f t="shared" si="2"/>
        <v>1235.41897793457</v>
      </c>
      <c r="F18">
        <f t="shared" si="5"/>
        <v>541.4599301646296</v>
      </c>
      <c r="G18">
        <f t="shared" si="6"/>
        <v>27</v>
      </c>
      <c r="H18">
        <f t="shared" si="3"/>
        <v>59</v>
      </c>
      <c r="I18">
        <f t="shared" si="4"/>
        <v>59</v>
      </c>
      <c r="J18">
        <f t="shared" si="8"/>
        <v>0</v>
      </c>
    </row>
    <row r="19" spans="1:10" ht="12.75">
      <c r="A19">
        <f t="shared" si="7"/>
        <v>140</v>
      </c>
      <c r="B19">
        <v>160</v>
      </c>
      <c r="C19">
        <f t="shared" si="0"/>
        <v>59.45086876741413</v>
      </c>
      <c r="D19">
        <f t="shared" si="1"/>
        <v>0.00015605146910265547</v>
      </c>
      <c r="E19">
        <f t="shared" si="2"/>
        <v>2041.8830951762802</v>
      </c>
      <c r="F19">
        <f t="shared" si="5"/>
        <v>806.4641172417103</v>
      </c>
      <c r="G19">
        <f t="shared" si="6"/>
        <v>40</v>
      </c>
      <c r="H19">
        <f t="shared" si="3"/>
        <v>99</v>
      </c>
      <c r="I19">
        <f t="shared" si="4"/>
        <v>99</v>
      </c>
      <c r="J19">
        <f t="shared" si="8"/>
        <v>0</v>
      </c>
    </row>
    <row r="20" spans="1:10" ht="12.75">
      <c r="A20">
        <f t="shared" si="7"/>
        <v>160</v>
      </c>
      <c r="B20">
        <v>200</v>
      </c>
      <c r="C20">
        <f t="shared" si="0"/>
        <v>160.2694558782206</v>
      </c>
      <c r="D20">
        <f t="shared" si="1"/>
        <v>0.00011286214240024243</v>
      </c>
      <c r="E20">
        <f t="shared" si="2"/>
        <v>3238.8121321944745</v>
      </c>
      <c r="F20">
        <f t="shared" si="5"/>
        <v>1196.9290370181943</v>
      </c>
      <c r="G20">
        <f t="shared" si="6"/>
        <v>59</v>
      </c>
      <c r="H20">
        <f t="shared" si="3"/>
        <v>158</v>
      </c>
      <c r="I20">
        <f t="shared" si="4"/>
        <v>158</v>
      </c>
      <c r="J20">
        <f t="shared" si="8"/>
        <v>0</v>
      </c>
    </row>
    <row r="21" spans="1:10" ht="12.75">
      <c r="A21">
        <f t="shared" si="7"/>
        <v>200</v>
      </c>
      <c r="B21">
        <v>225</v>
      </c>
      <c r="C21">
        <f t="shared" si="0"/>
        <v>131.0934485186828</v>
      </c>
      <c r="D21">
        <f t="shared" si="1"/>
        <v>2.5073126178998445E-05</v>
      </c>
      <c r="E21">
        <f t="shared" si="2"/>
        <v>5115.257901458512</v>
      </c>
      <c r="F21">
        <f t="shared" si="5"/>
        <v>1876.4457692640372</v>
      </c>
      <c r="G21">
        <f t="shared" si="6"/>
        <v>93</v>
      </c>
      <c r="H21">
        <f t="shared" si="3"/>
        <v>251</v>
      </c>
      <c r="I21">
        <f t="shared" si="4"/>
        <v>251</v>
      </c>
      <c r="J21">
        <f t="shared" si="8"/>
        <v>0</v>
      </c>
    </row>
    <row r="22" spans="1:10" ht="12.75">
      <c r="A22">
        <f t="shared" si="7"/>
        <v>225</v>
      </c>
      <c r="B22">
        <v>250</v>
      </c>
      <c r="C22">
        <f t="shared" si="0"/>
        <v>157.13487470473663</v>
      </c>
      <c r="D22">
        <f t="shared" si="1"/>
        <v>1.29895759810639E-05</v>
      </c>
      <c r="E22">
        <f t="shared" si="2"/>
        <v>6864.42632990289</v>
      </c>
      <c r="F22">
        <f t="shared" si="5"/>
        <v>1749.1684284443782</v>
      </c>
      <c r="G22">
        <f t="shared" si="6"/>
        <v>87</v>
      </c>
      <c r="H22">
        <f t="shared" si="3"/>
        <v>338</v>
      </c>
      <c r="I22">
        <f t="shared" si="4"/>
        <v>338</v>
      </c>
      <c r="J22">
        <f t="shared" si="8"/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dripsa</dc:creator>
  <cp:keywords/>
  <dc:description/>
  <cp:lastModifiedBy>Palo</cp:lastModifiedBy>
  <cp:lastPrinted>1999-01-12T20:14:48Z</cp:lastPrinted>
  <dcterms:created xsi:type="dcterms:W3CDTF">1998-12-02T17:52:50Z</dcterms:created>
  <dcterms:modified xsi:type="dcterms:W3CDTF">2014-12-09T09:38:10Z</dcterms:modified>
  <cp:category/>
  <cp:version/>
  <cp:contentType/>
  <cp:contentStatus/>
</cp:coreProperties>
</file>