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995" yWindow="90" windowWidth="9975" windowHeight="10020" tabRatio="776" activeTab="1"/>
  </bookViews>
  <sheets>
    <sheet name="Modelos" sheetId="12" r:id="rId1"/>
    <sheet name="Gráficos" sheetId="13" r:id="rId2"/>
  </sheets>
  <calcPr calcId="124519"/>
</workbook>
</file>

<file path=xl/calcChain.xml><?xml version="1.0" encoding="utf-8"?>
<calcChain xmlns="http://schemas.openxmlformats.org/spreadsheetml/2006/main">
  <c r="E26" i="12"/>
  <c r="K32"/>
  <c r="H32"/>
  <c r="E32"/>
  <c r="C32"/>
  <c r="C36" l="1"/>
  <c r="C37"/>
  <c r="C35"/>
  <c r="D20"/>
  <c r="D8"/>
  <c r="D14"/>
</calcChain>
</file>

<file path=xl/sharedStrings.xml><?xml version="1.0" encoding="utf-8"?>
<sst xmlns="http://schemas.openxmlformats.org/spreadsheetml/2006/main" count="49" uniqueCount="32">
  <si>
    <t>IDR</t>
  </si>
  <si>
    <t>DCM</t>
  </si>
  <si>
    <t>Modelo DCM</t>
  </si>
  <si>
    <t>b</t>
  </si>
  <si>
    <t>Edad</t>
  </si>
  <si>
    <t>IS</t>
  </si>
  <si>
    <t>Modelo de Indice de sitio</t>
  </si>
  <si>
    <t>Modelo de Rendimiento 1</t>
  </si>
  <si>
    <t>Modelo de Rendimiento 2</t>
  </si>
  <si>
    <t>Rendimiento</t>
  </si>
  <si>
    <t>AMD</t>
  </si>
  <si>
    <t>N</t>
  </si>
  <si>
    <t xml:space="preserve">AMD </t>
  </si>
  <si>
    <t>AMD: Altura Media Dominante (m)</t>
  </si>
  <si>
    <t>Edad: años de la plantación</t>
  </si>
  <si>
    <t>N: número de plantas por hectárea</t>
  </si>
  <si>
    <t>Rendimiento: volument total  m3/ha</t>
  </si>
  <si>
    <t>IS: Indice se Sitio con edad de referencia 15 años</t>
  </si>
  <si>
    <t xml:space="preserve">Modelo DCM: </t>
  </si>
  <si>
    <t xml:space="preserve">Modelo de rendimiento 2: </t>
  </si>
  <si>
    <t xml:space="preserve">Modelo de rendimiento 1: </t>
  </si>
  <si>
    <t xml:space="preserve">Modelo de Indice de Sitio: </t>
  </si>
  <si>
    <t>IDRmax</t>
  </si>
  <si>
    <r>
      <t>IDR= N (Dqr/Dq)</t>
    </r>
    <r>
      <rPr>
        <b/>
        <vertAlign val="superscript"/>
        <sz val="12"/>
        <color theme="1"/>
        <rFont val="Trebuchet MS"/>
        <family val="2"/>
      </rPr>
      <t>b</t>
    </r>
  </si>
  <si>
    <r>
      <t>N= IDR/(Dqr/Dq)</t>
    </r>
    <r>
      <rPr>
        <b/>
        <vertAlign val="superscript"/>
        <sz val="12"/>
        <color theme="1"/>
        <rFont val="Trebuchet MS"/>
        <family val="2"/>
      </rPr>
      <t>b</t>
    </r>
  </si>
  <si>
    <r>
      <t>Dq=Dqr*(N/IDR)</t>
    </r>
    <r>
      <rPr>
        <b/>
        <vertAlign val="superscript"/>
        <sz val="12"/>
        <color theme="1"/>
        <rFont val="Trebuchet MS"/>
        <family val="2"/>
      </rPr>
      <t>(1/b)</t>
    </r>
  </si>
  <si>
    <t>Dq</t>
  </si>
  <si>
    <t>Dqr</t>
  </si>
  <si>
    <t>IDR (60 %)</t>
  </si>
  <si>
    <t>IDR (35 %)</t>
  </si>
  <si>
    <t>IDR (25 %)</t>
  </si>
  <si>
    <t>b=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</si>
</sst>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37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1" xfId="0" applyBorder="1"/>
    <xf numFmtId="0" fontId="3" fillId="0" borderId="2" xfId="0" applyFont="1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8" xfId="0" applyNumberFormat="1" applyBorder="1"/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0" borderId="0" xfId="0" applyFont="1"/>
    <xf numFmtId="1" fontId="0" fillId="0" borderId="8" xfId="0" applyNumberFormat="1" applyBorder="1" applyAlignment="1">
      <alignment horizontal="center"/>
    </xf>
    <xf numFmtId="0" fontId="4" fillId="0" borderId="0" xfId="0" applyFont="1"/>
    <xf numFmtId="0" fontId="6" fillId="0" borderId="0" xfId="0" applyFont="1" applyAlignment="1"/>
    <xf numFmtId="0" fontId="6" fillId="0" borderId="9" xfId="0" applyFont="1" applyBorder="1" applyAlignment="1"/>
    <xf numFmtId="0" fontId="0" fillId="0" borderId="0" xfId="0" applyAlignment="1"/>
    <xf numFmtId="0" fontId="0" fillId="0" borderId="11" xfId="0" applyBorder="1" applyAlignment="1"/>
    <xf numFmtId="0" fontId="0" fillId="0" borderId="12" xfId="0" applyBorder="1" applyAlignment="1"/>
    <xf numFmtId="0" fontId="1" fillId="2" borderId="11" xfId="0" applyFont="1" applyFill="1" applyBorder="1" applyAlignment="1"/>
    <xf numFmtId="0" fontId="1" fillId="2" borderId="13" xfId="0" applyFont="1" applyFill="1" applyBorder="1" applyAlignment="1"/>
    <xf numFmtId="0" fontId="0" fillId="0" borderId="14" xfId="0" applyBorder="1" applyAlignment="1"/>
    <xf numFmtId="0" fontId="0" fillId="0" borderId="12" xfId="0" applyBorder="1"/>
    <xf numFmtId="0" fontId="1" fillId="0" borderId="0" xfId="0" applyFont="1"/>
    <xf numFmtId="1" fontId="7" fillId="3" borderId="10" xfId="1" applyNumberFormat="1" applyFont="1" applyBorder="1" applyAlignment="1"/>
    <xf numFmtId="1" fontId="0" fillId="0" borderId="0" xfId="0" applyNumberFormat="1" applyAlignment="1"/>
    <xf numFmtId="0" fontId="8" fillId="0" borderId="0" xfId="0" applyFont="1"/>
  </cellXfs>
  <cellStyles count="2">
    <cellStyle name="Buena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476250</xdr:colOff>
      <xdr:row>29</xdr:row>
      <xdr:rowOff>133350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6572250" cy="5467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223796</xdr:colOff>
      <xdr:row>35</xdr:row>
      <xdr:rowOff>11264</xdr:rowOff>
    </xdr:to>
    <xdr:pic>
      <xdr:nvPicPr>
        <xdr:cNvPr id="3" name="2 Imagen" descr="F:\JFGoya\Pia 2014\Globulus\Datos\2018\Datos\DMD E globulus 1.bmp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0" y="190500"/>
          <a:ext cx="7081796" cy="6488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R43"/>
  <sheetViews>
    <sheetView workbookViewId="0">
      <selection activeCell="P24" sqref="P24"/>
    </sheetView>
  </sheetViews>
  <sheetFormatPr baseColWidth="10" defaultRowHeight="15"/>
  <cols>
    <col min="3" max="4" width="13.140625" customWidth="1"/>
    <col min="5" max="5" width="13.7109375" customWidth="1"/>
    <col min="6" max="6" width="13.28515625" customWidth="1"/>
    <col min="7" max="7" width="12.5703125" customWidth="1"/>
    <col min="8" max="8" width="13.5703125" customWidth="1"/>
    <col min="10" max="12" width="13.5703125" customWidth="1"/>
    <col min="17" max="17" width="15" customWidth="1"/>
  </cols>
  <sheetData>
    <row r="4" spans="2:18" ht="15.75" thickBot="1"/>
    <row r="5" spans="2:18">
      <c r="B5" s="9" t="s">
        <v>6</v>
      </c>
      <c r="C5" s="3"/>
      <c r="D5" s="4"/>
      <c r="G5" s="21" t="s">
        <v>13</v>
      </c>
      <c r="H5" s="21"/>
      <c r="I5" s="21"/>
    </row>
    <row r="6" spans="2:18">
      <c r="B6" s="5"/>
      <c r="C6" s="6"/>
      <c r="D6" s="7"/>
      <c r="G6" s="21" t="s">
        <v>14</v>
      </c>
      <c r="H6" s="21"/>
      <c r="I6" s="21"/>
    </row>
    <row r="7" spans="2:18">
      <c r="B7" s="13" t="s">
        <v>10</v>
      </c>
      <c r="C7" s="14" t="s">
        <v>4</v>
      </c>
      <c r="D7" s="15" t="s">
        <v>5</v>
      </c>
      <c r="G7" s="21" t="s">
        <v>17</v>
      </c>
      <c r="H7" s="21"/>
      <c r="I7" s="21"/>
    </row>
    <row r="8" spans="2:18" ht="15.75" thickBot="1">
      <c r="B8" s="10">
        <v>30</v>
      </c>
      <c r="C8" s="11">
        <v>15</v>
      </c>
      <c r="D8" s="22">
        <f>15^2/(SQRT(C8^2/B8)+0.146436*15-0.146436*(C8))^2</f>
        <v>30</v>
      </c>
      <c r="G8" s="21" t="s">
        <v>15</v>
      </c>
      <c r="H8" s="21"/>
      <c r="I8" s="21"/>
      <c r="R8" s="1"/>
    </row>
    <row r="9" spans="2:18">
      <c r="G9" s="21" t="s">
        <v>16</v>
      </c>
      <c r="H9" s="21"/>
      <c r="I9" s="21"/>
      <c r="R9" s="1"/>
    </row>
    <row r="10" spans="2:18" ht="15.75" thickBot="1"/>
    <row r="11" spans="2:18">
      <c r="B11" s="9" t="s">
        <v>7</v>
      </c>
      <c r="C11" s="3"/>
      <c r="D11" s="4"/>
    </row>
    <row r="12" spans="2:18">
      <c r="B12" s="5"/>
      <c r="C12" s="6"/>
      <c r="D12" s="7"/>
      <c r="G12" s="21" t="s">
        <v>21</v>
      </c>
    </row>
    <row r="13" spans="2:18">
      <c r="B13" s="13" t="s">
        <v>4</v>
      </c>
      <c r="C13" s="14" t="s">
        <v>5</v>
      </c>
      <c r="D13" s="15" t="s">
        <v>9</v>
      </c>
      <c r="G13" s="21"/>
    </row>
    <row r="14" spans="2:18" ht="15.75" thickBot="1">
      <c r="B14" s="10">
        <v>10</v>
      </c>
      <c r="C14" s="11">
        <v>25</v>
      </c>
      <c r="D14" s="12">
        <f>EXP(4.6285-15.87092/B14+0.09027*C14)</f>
        <v>199.96812923002739</v>
      </c>
      <c r="G14" s="21"/>
    </row>
    <row r="15" spans="2:18">
      <c r="G15" s="21"/>
    </row>
    <row r="16" spans="2:18" ht="15.75" thickBot="1">
      <c r="G16" s="21" t="s">
        <v>20</v>
      </c>
    </row>
    <row r="17" spans="2:11">
      <c r="B17" s="9" t="s">
        <v>2</v>
      </c>
      <c r="C17" s="3"/>
      <c r="D17" s="4"/>
      <c r="G17" s="21"/>
    </row>
    <row r="18" spans="2:11">
      <c r="B18" s="5"/>
      <c r="C18" s="6"/>
      <c r="D18" s="7"/>
      <c r="G18" s="21"/>
    </row>
    <row r="19" spans="2:11">
      <c r="B19" s="18" t="s">
        <v>11</v>
      </c>
      <c r="C19" s="17" t="s">
        <v>12</v>
      </c>
      <c r="D19" s="19" t="s">
        <v>1</v>
      </c>
      <c r="G19" s="21" t="s">
        <v>18</v>
      </c>
    </row>
    <row r="20" spans="2:11" ht="15.75" thickBot="1">
      <c r="B20" s="10">
        <v>660</v>
      </c>
      <c r="C20" s="11">
        <v>25</v>
      </c>
      <c r="D20" s="20">
        <f>10^(1.3411787-0.3489258*LOG(B20)+0.7297131*LOG(C20))</f>
        <v>23.848562908601693</v>
      </c>
      <c r="G20" s="21"/>
    </row>
    <row r="21" spans="2:11">
      <c r="G21" s="21" t="s">
        <v>19</v>
      </c>
    </row>
    <row r="22" spans="2:11" ht="15.75" thickBot="1"/>
    <row r="23" spans="2:11">
      <c r="B23" s="9" t="s">
        <v>8</v>
      </c>
      <c r="C23" s="3"/>
      <c r="D23" s="3"/>
      <c r="E23" s="4"/>
    </row>
    <row r="24" spans="2:11">
      <c r="B24" s="5"/>
      <c r="C24" s="6"/>
      <c r="D24" s="6"/>
      <c r="E24" s="7"/>
    </row>
    <row r="25" spans="2:11">
      <c r="B25" s="13" t="s">
        <v>1</v>
      </c>
      <c r="C25" s="14" t="s">
        <v>10</v>
      </c>
      <c r="D25" s="6" t="s">
        <v>11</v>
      </c>
      <c r="E25" s="7" t="s">
        <v>9</v>
      </c>
    </row>
    <row r="26" spans="2:11" ht="15.75" thickBot="1">
      <c r="B26" s="10">
        <v>24.24</v>
      </c>
      <c r="C26" s="11">
        <v>35.799999999999997</v>
      </c>
      <c r="D26" s="8">
        <v>1230</v>
      </c>
      <c r="E26" s="16">
        <f>10^(-4.274591+1.9815473*LOG(B26)+0.8330694*LOG(C26)+1.0202657*LOG(D26))</f>
        <v>824.02894699282172</v>
      </c>
    </row>
    <row r="30" spans="2:11" ht="18">
      <c r="B30" s="23" t="s">
        <v>31</v>
      </c>
      <c r="C30" s="36">
        <v>-1.3575999999999999</v>
      </c>
    </row>
    <row r="31" spans="2:11" ht="20.25">
      <c r="B31" s="23" t="s">
        <v>22</v>
      </c>
      <c r="D31" s="23" t="s">
        <v>23</v>
      </c>
      <c r="G31" s="23" t="s">
        <v>24</v>
      </c>
      <c r="J31" s="23" t="s">
        <v>25</v>
      </c>
    </row>
    <row r="32" spans="2:11" ht="18.75">
      <c r="B32" s="24" t="s">
        <v>0</v>
      </c>
      <c r="C32" s="2">
        <f>108775.347*C33^(-1.3576)</f>
        <v>1376.217644436053</v>
      </c>
      <c r="D32" s="25" t="s">
        <v>0</v>
      </c>
      <c r="E32" s="34">
        <f>+E37*((25/E36)^E38)</f>
        <v>825</v>
      </c>
      <c r="G32" s="25" t="s">
        <v>11</v>
      </c>
      <c r="H32" s="34">
        <f>+H36/((25/H37)^H38)</f>
        <v>981.35579989306063</v>
      </c>
      <c r="J32" s="25" t="s">
        <v>26</v>
      </c>
      <c r="K32" s="34">
        <f>+K36*((K37/K38)^(1/K39))</f>
        <v>21.697130567857766</v>
      </c>
    </row>
    <row r="33" spans="2:11" ht="15.75">
      <c r="B33" s="24" t="s">
        <v>26</v>
      </c>
      <c r="C33" s="26">
        <v>25</v>
      </c>
      <c r="D33" s="27"/>
      <c r="E33" s="28"/>
      <c r="G33" s="27"/>
      <c r="H33" s="28"/>
      <c r="J33" s="27"/>
      <c r="K33" s="28"/>
    </row>
    <row r="34" spans="2:11">
      <c r="B34" s="26"/>
      <c r="C34" s="26"/>
      <c r="D34" s="27"/>
      <c r="E34" s="28"/>
      <c r="G34" s="27"/>
      <c r="H34" s="28"/>
      <c r="J34" s="27"/>
      <c r="K34" s="28"/>
    </row>
    <row r="35" spans="2:11">
      <c r="B35" s="26" t="s">
        <v>28</v>
      </c>
      <c r="C35" s="35">
        <f>+C32*0.6</f>
        <v>825.73058666163172</v>
      </c>
      <c r="D35" s="27"/>
      <c r="E35" s="28"/>
      <c r="G35" s="27"/>
      <c r="H35" s="28"/>
      <c r="J35" s="27"/>
      <c r="K35" s="28"/>
    </row>
    <row r="36" spans="2:11">
      <c r="B36" s="26" t="s">
        <v>29</v>
      </c>
      <c r="C36" s="35">
        <f>+C32*0.35</f>
        <v>481.67617555261853</v>
      </c>
      <c r="D36" s="29" t="s">
        <v>26</v>
      </c>
      <c r="E36" s="28">
        <v>25</v>
      </c>
      <c r="G36" s="29" t="s">
        <v>0</v>
      </c>
      <c r="H36" s="28">
        <v>825</v>
      </c>
      <c r="J36" s="29" t="s">
        <v>27</v>
      </c>
      <c r="K36" s="28">
        <v>25</v>
      </c>
    </row>
    <row r="37" spans="2:11">
      <c r="B37" s="26" t="s">
        <v>30</v>
      </c>
      <c r="C37" s="35">
        <f>+C32*0.25</f>
        <v>344.05441110901324</v>
      </c>
      <c r="D37" s="29" t="s">
        <v>11</v>
      </c>
      <c r="E37" s="28">
        <v>825</v>
      </c>
      <c r="G37" s="29" t="s">
        <v>26</v>
      </c>
      <c r="H37" s="28">
        <v>22</v>
      </c>
      <c r="J37" s="29" t="s">
        <v>11</v>
      </c>
      <c r="K37" s="28">
        <v>1000</v>
      </c>
    </row>
    <row r="38" spans="2:11">
      <c r="B38" s="26"/>
      <c r="C38" s="26"/>
      <c r="D38" s="30" t="s">
        <v>3</v>
      </c>
      <c r="E38" s="31">
        <v>-1.35764</v>
      </c>
      <c r="G38" s="30" t="s">
        <v>3</v>
      </c>
      <c r="H38" s="31">
        <v>-1.35764</v>
      </c>
      <c r="J38" s="29" t="s">
        <v>0</v>
      </c>
      <c r="K38" s="32">
        <v>825</v>
      </c>
    </row>
    <row r="39" spans="2:11">
      <c r="J39" s="30" t="s">
        <v>3</v>
      </c>
      <c r="K39" s="31">
        <v>-1.35764</v>
      </c>
    </row>
    <row r="43" spans="2:11">
      <c r="B43" s="33"/>
      <c r="C43" s="33"/>
    </row>
  </sheetData>
  <pageMargins left="0.7" right="0.7" top="0.75" bottom="0.75" header="0.3" footer="0.3"/>
  <pageSetup orientation="portrait" r:id="rId1"/>
  <legacyDrawing r:id="rId2"/>
  <oleObjects>
    <oleObject progId="Equation.3" shapeId="10241" r:id="rId3"/>
    <oleObject progId="Equation.3" shapeId="10242" r:id="rId4"/>
    <oleObject progId="Equation.3" shapeId="10243" r:id="rId5"/>
    <oleObject progId="Equation.3" shapeId="10244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4" workbookViewId="0">
      <selection activeCell="J25" sqref="J25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Modelos</vt:lpstr>
      <vt:lpstr>Gráficos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2019-10-07T13:21:41Z</dcterms:modified>
</cp:coreProperties>
</file>