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29"/>
  <workbookPr defaultThemeVersion="166925"/>
  <xr:revisionPtr revIDLastSave="0" documentId="8_{58EAE413-4560-4B16-A429-9EF2AA41CBD1}" xr6:coauthVersionLast="45" xr6:coauthVersionMax="45" xr10:uidLastSave="{00000000-0000-0000-0000-000000000000}"/>
  <bookViews>
    <workbookView xWindow="240" yWindow="105" windowWidth="14805" windowHeight="8010" firstSheet="1" xr2:uid="{00000000-000D-0000-FFFF-FFFF00000000}"/>
  </bookViews>
  <sheets>
    <sheet name="VPS" sheetId="1" r:id="rId1"/>
    <sheet name="Simulacion" sheetId="2" r:id="rId2"/>
    <sheet name="Ordenado" sheetId="3" r:id="rId3"/>
    <sheet name="Invariante" sheetId="4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0" i="4" l="1"/>
  <c r="Q30" i="4"/>
  <c r="R6" i="4"/>
  <c r="AM6" i="4" s="1"/>
  <c r="I1" i="4"/>
  <c r="U7" i="4"/>
  <c r="T7" i="4"/>
  <c r="U8" i="4" s="1"/>
  <c r="S7" i="4"/>
  <c r="T8" i="4" s="1"/>
  <c r="U9" i="4" s="1"/>
  <c r="N19" i="1"/>
  <c r="J19" i="1"/>
  <c r="I19" i="1"/>
  <c r="N18" i="1"/>
  <c r="J18" i="1"/>
  <c r="I18" i="1"/>
  <c r="N17" i="1"/>
  <c r="J17" i="1"/>
  <c r="I17" i="1"/>
  <c r="N16" i="1"/>
  <c r="J16" i="1"/>
  <c r="I16" i="1"/>
  <c r="N15" i="1"/>
  <c r="J15" i="1"/>
  <c r="I15" i="1"/>
  <c r="N14" i="1"/>
  <c r="J14" i="1"/>
  <c r="I14" i="1"/>
  <c r="N13" i="1"/>
  <c r="J13" i="1"/>
  <c r="I13" i="1"/>
  <c r="N12" i="1"/>
  <c r="J12" i="1"/>
  <c r="I12" i="1"/>
  <c r="N11" i="1"/>
  <c r="J11" i="1"/>
  <c r="I11" i="1"/>
  <c r="N10" i="1"/>
  <c r="J10" i="1"/>
  <c r="I10" i="1"/>
  <c r="N9" i="1"/>
  <c r="J9" i="1"/>
  <c r="I9" i="1"/>
  <c r="N8" i="1"/>
  <c r="J8" i="1"/>
  <c r="I8" i="1"/>
  <c r="N7" i="1"/>
  <c r="J7" i="1"/>
  <c r="I7" i="1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6" i="3"/>
  <c r="AP26" i="3"/>
  <c r="AO26" i="3"/>
  <c r="AM26" i="3"/>
  <c r="AK26" i="3"/>
  <c r="AJ26" i="3"/>
  <c r="AI26" i="3"/>
  <c r="AG26" i="3"/>
  <c r="AF26" i="3"/>
  <c r="AE26" i="3"/>
  <c r="AD26" i="3"/>
  <c r="AC26" i="3"/>
  <c r="AB26" i="3"/>
  <c r="AA26" i="3"/>
  <c r="Z26" i="3"/>
  <c r="Y26" i="3"/>
  <c r="X26" i="3"/>
  <c r="W26" i="3"/>
  <c r="AP25" i="3"/>
  <c r="AO25" i="3"/>
  <c r="AM25" i="3"/>
  <c r="AK25" i="3"/>
  <c r="AJ25" i="3"/>
  <c r="AI25" i="3"/>
  <c r="AG25" i="3"/>
  <c r="AF25" i="3"/>
  <c r="AE25" i="3"/>
  <c r="AD25" i="3"/>
  <c r="AC25" i="3"/>
  <c r="AB25" i="3"/>
  <c r="AA25" i="3"/>
  <c r="Z25" i="3"/>
  <c r="Y25" i="3"/>
  <c r="X25" i="3"/>
  <c r="W25" i="3"/>
  <c r="AP24" i="3"/>
  <c r="AO24" i="3"/>
  <c r="AM24" i="3"/>
  <c r="AK24" i="3"/>
  <c r="AJ24" i="3"/>
  <c r="AI24" i="3"/>
  <c r="AG24" i="3"/>
  <c r="AF24" i="3"/>
  <c r="AE24" i="3"/>
  <c r="AD24" i="3"/>
  <c r="AC24" i="3"/>
  <c r="AB24" i="3"/>
  <c r="AA24" i="3"/>
  <c r="Z24" i="3"/>
  <c r="Y24" i="3"/>
  <c r="X24" i="3"/>
  <c r="W24" i="3"/>
  <c r="AP23" i="3"/>
  <c r="AO23" i="3"/>
  <c r="AM23" i="3"/>
  <c r="AK23" i="3"/>
  <c r="AJ23" i="3"/>
  <c r="AI23" i="3"/>
  <c r="AG23" i="3"/>
  <c r="AF23" i="3"/>
  <c r="AE23" i="3"/>
  <c r="AD23" i="3"/>
  <c r="AC23" i="3"/>
  <c r="AB23" i="3"/>
  <c r="AA23" i="3"/>
  <c r="Z23" i="3"/>
  <c r="Y23" i="3"/>
  <c r="X23" i="3"/>
  <c r="W23" i="3"/>
  <c r="AP22" i="3"/>
  <c r="AO22" i="3"/>
  <c r="AM22" i="3"/>
  <c r="AK22" i="3"/>
  <c r="AJ22" i="3"/>
  <c r="AI22" i="3"/>
  <c r="AG22" i="3"/>
  <c r="AF22" i="3"/>
  <c r="AE22" i="3"/>
  <c r="AD22" i="3"/>
  <c r="AC22" i="3"/>
  <c r="AB22" i="3"/>
  <c r="AA22" i="3"/>
  <c r="Z22" i="3"/>
  <c r="Y22" i="3"/>
  <c r="X22" i="3"/>
  <c r="W22" i="3"/>
  <c r="AP21" i="3"/>
  <c r="AO21" i="3"/>
  <c r="AM21" i="3"/>
  <c r="AK21" i="3"/>
  <c r="AJ21" i="3"/>
  <c r="AI21" i="3"/>
  <c r="AG21" i="3"/>
  <c r="AF21" i="3"/>
  <c r="AE21" i="3"/>
  <c r="AD21" i="3"/>
  <c r="AC21" i="3"/>
  <c r="AB21" i="3"/>
  <c r="AA21" i="3"/>
  <c r="Z21" i="3"/>
  <c r="Y21" i="3"/>
  <c r="X21" i="3"/>
  <c r="W21" i="3"/>
  <c r="AP20" i="3"/>
  <c r="AO20" i="3"/>
  <c r="AM20" i="3"/>
  <c r="AK20" i="3"/>
  <c r="AJ20" i="3"/>
  <c r="AI20" i="3"/>
  <c r="AG20" i="3"/>
  <c r="AF20" i="3"/>
  <c r="AE20" i="3"/>
  <c r="AD20" i="3"/>
  <c r="AC20" i="3"/>
  <c r="AB20" i="3"/>
  <c r="AA20" i="3"/>
  <c r="Z20" i="3"/>
  <c r="Y20" i="3"/>
  <c r="X20" i="3"/>
  <c r="W20" i="3"/>
  <c r="AP19" i="3"/>
  <c r="AO19" i="3"/>
  <c r="AM19" i="3"/>
  <c r="AK19" i="3"/>
  <c r="AJ19" i="3"/>
  <c r="AI19" i="3"/>
  <c r="AG19" i="3"/>
  <c r="AF19" i="3"/>
  <c r="AE19" i="3"/>
  <c r="AD19" i="3"/>
  <c r="AC19" i="3"/>
  <c r="AB19" i="3"/>
  <c r="AA19" i="3"/>
  <c r="Z19" i="3"/>
  <c r="Y19" i="3"/>
  <c r="X19" i="3"/>
  <c r="W19" i="3"/>
  <c r="AP18" i="3"/>
  <c r="AO18" i="3"/>
  <c r="AM18" i="3"/>
  <c r="AK18" i="3"/>
  <c r="AJ18" i="3"/>
  <c r="AI18" i="3"/>
  <c r="AG18" i="3"/>
  <c r="AF18" i="3"/>
  <c r="AE18" i="3"/>
  <c r="AD18" i="3"/>
  <c r="AC18" i="3"/>
  <c r="AB18" i="3"/>
  <c r="AA18" i="3"/>
  <c r="Z18" i="3"/>
  <c r="Y18" i="3"/>
  <c r="X18" i="3"/>
  <c r="W18" i="3"/>
  <c r="AP17" i="3"/>
  <c r="AO17" i="3"/>
  <c r="AM17" i="3"/>
  <c r="AK17" i="3"/>
  <c r="AJ17" i="3"/>
  <c r="AI17" i="3"/>
  <c r="AG17" i="3"/>
  <c r="AF17" i="3"/>
  <c r="AE17" i="3"/>
  <c r="AD17" i="3"/>
  <c r="AC17" i="3"/>
  <c r="AB17" i="3"/>
  <c r="AA17" i="3"/>
  <c r="Z17" i="3"/>
  <c r="Y17" i="3"/>
  <c r="X17" i="3"/>
  <c r="W17" i="3"/>
  <c r="AP16" i="3"/>
  <c r="AO16" i="3"/>
  <c r="AM16" i="3"/>
  <c r="AK16" i="3"/>
  <c r="AJ16" i="3"/>
  <c r="AI16" i="3"/>
  <c r="AG16" i="3"/>
  <c r="AF16" i="3"/>
  <c r="AE16" i="3"/>
  <c r="AD16" i="3"/>
  <c r="AC16" i="3"/>
  <c r="AB16" i="3"/>
  <c r="AA16" i="3"/>
  <c r="Z16" i="3"/>
  <c r="Y16" i="3"/>
  <c r="X16" i="3"/>
  <c r="W16" i="3"/>
  <c r="AP15" i="3"/>
  <c r="AO15" i="3"/>
  <c r="AM15" i="3"/>
  <c r="AK15" i="3"/>
  <c r="AJ15" i="3"/>
  <c r="AI15" i="3"/>
  <c r="AG15" i="3"/>
  <c r="AF15" i="3"/>
  <c r="AE15" i="3"/>
  <c r="AD15" i="3"/>
  <c r="AC15" i="3"/>
  <c r="AB15" i="3"/>
  <c r="AA15" i="3"/>
  <c r="Z15" i="3"/>
  <c r="Y15" i="3"/>
  <c r="X15" i="3"/>
  <c r="W15" i="3"/>
  <c r="AP14" i="3"/>
  <c r="AO14" i="3"/>
  <c r="AM14" i="3"/>
  <c r="AK14" i="3"/>
  <c r="AJ14" i="3"/>
  <c r="AI14" i="3"/>
  <c r="AG14" i="3"/>
  <c r="AF14" i="3"/>
  <c r="AE14" i="3"/>
  <c r="AD14" i="3"/>
  <c r="AC14" i="3"/>
  <c r="AB14" i="3"/>
  <c r="AA14" i="3"/>
  <c r="Z14" i="3"/>
  <c r="Y14" i="3"/>
  <c r="X14" i="3"/>
  <c r="W14" i="3"/>
  <c r="AP13" i="3"/>
  <c r="AO13" i="3"/>
  <c r="AM13" i="3"/>
  <c r="AK13" i="3"/>
  <c r="AJ13" i="3"/>
  <c r="AI13" i="3"/>
  <c r="AG13" i="3"/>
  <c r="AF13" i="3"/>
  <c r="AE13" i="3"/>
  <c r="AD13" i="3"/>
  <c r="AC13" i="3"/>
  <c r="AB13" i="3"/>
  <c r="AA13" i="3"/>
  <c r="Z13" i="3"/>
  <c r="Y13" i="3"/>
  <c r="X13" i="3"/>
  <c r="W13" i="3"/>
  <c r="AP12" i="3"/>
  <c r="AO12" i="3"/>
  <c r="AM12" i="3"/>
  <c r="AK12" i="3"/>
  <c r="AJ12" i="3"/>
  <c r="AI12" i="3"/>
  <c r="AG12" i="3"/>
  <c r="AF12" i="3"/>
  <c r="AE12" i="3"/>
  <c r="AD12" i="3"/>
  <c r="AC12" i="3"/>
  <c r="AB12" i="3"/>
  <c r="AA12" i="3"/>
  <c r="Z12" i="3"/>
  <c r="Y12" i="3"/>
  <c r="X12" i="3"/>
  <c r="W12" i="3"/>
  <c r="AP11" i="3"/>
  <c r="AO11" i="3"/>
  <c r="AM11" i="3"/>
  <c r="AK11" i="3"/>
  <c r="AJ11" i="3"/>
  <c r="AI11" i="3"/>
  <c r="AG11" i="3"/>
  <c r="AF11" i="3"/>
  <c r="AE11" i="3"/>
  <c r="AD11" i="3"/>
  <c r="AC11" i="3"/>
  <c r="AB11" i="3"/>
  <c r="AA11" i="3"/>
  <c r="Z11" i="3"/>
  <c r="Y11" i="3"/>
  <c r="X11" i="3"/>
  <c r="W11" i="3"/>
  <c r="AP10" i="3"/>
  <c r="AO10" i="3"/>
  <c r="AM10" i="3"/>
  <c r="AK10" i="3"/>
  <c r="AJ10" i="3"/>
  <c r="AI10" i="3"/>
  <c r="AG10" i="3"/>
  <c r="AF10" i="3"/>
  <c r="AE10" i="3"/>
  <c r="AD10" i="3"/>
  <c r="AC10" i="3"/>
  <c r="AB10" i="3"/>
  <c r="AA10" i="3"/>
  <c r="Z10" i="3"/>
  <c r="Y10" i="3"/>
  <c r="X10" i="3"/>
  <c r="W10" i="3"/>
  <c r="AP9" i="3"/>
  <c r="AO9" i="3"/>
  <c r="AM9" i="3"/>
  <c r="AK9" i="3"/>
  <c r="AJ9" i="3"/>
  <c r="AI9" i="3"/>
  <c r="AG9" i="3"/>
  <c r="AF9" i="3"/>
  <c r="AE9" i="3"/>
  <c r="AD9" i="3"/>
  <c r="AC9" i="3"/>
  <c r="AB9" i="3"/>
  <c r="AA9" i="3"/>
  <c r="Z9" i="3"/>
  <c r="Y9" i="3"/>
  <c r="X9" i="3"/>
  <c r="W9" i="3"/>
  <c r="AP8" i="3"/>
  <c r="AO8" i="3"/>
  <c r="AM8" i="3"/>
  <c r="AK8" i="3"/>
  <c r="AJ8" i="3"/>
  <c r="AI8" i="3"/>
  <c r="AG8" i="3"/>
  <c r="AF8" i="3"/>
  <c r="AE8" i="3"/>
  <c r="AD8" i="3"/>
  <c r="AC8" i="3"/>
  <c r="AB8" i="3"/>
  <c r="AA8" i="3"/>
  <c r="Z8" i="3"/>
  <c r="Y8" i="3"/>
  <c r="X8" i="3"/>
  <c r="W8" i="3"/>
  <c r="AP7" i="3"/>
  <c r="AO7" i="3"/>
  <c r="AM7" i="3"/>
  <c r="AK7" i="3"/>
  <c r="AJ7" i="3"/>
  <c r="AI7" i="3"/>
  <c r="AG7" i="3"/>
  <c r="AF7" i="3"/>
  <c r="AE7" i="3"/>
  <c r="AD7" i="3"/>
  <c r="AC7" i="3"/>
  <c r="AB7" i="3"/>
  <c r="AA7" i="3"/>
  <c r="Z7" i="3"/>
  <c r="Y7" i="3"/>
  <c r="X7" i="3"/>
  <c r="W7" i="3"/>
  <c r="AP6" i="3"/>
  <c r="AO6" i="3"/>
  <c r="AM6" i="3"/>
  <c r="AK6" i="3"/>
  <c r="AJ6" i="3"/>
  <c r="AI6" i="3"/>
  <c r="AG6" i="3"/>
  <c r="AF6" i="3"/>
  <c r="AE6" i="3"/>
  <c r="AD6" i="3"/>
  <c r="AC6" i="3"/>
  <c r="AB6" i="3"/>
  <c r="AA6" i="3"/>
  <c r="Z6" i="3"/>
  <c r="Y6" i="3"/>
  <c r="X6" i="3"/>
  <c r="W6" i="3"/>
  <c r="U6" i="3"/>
  <c r="T6" i="3"/>
  <c r="C3" i="3"/>
  <c r="U7" i="3"/>
  <c r="K1" i="4" l="1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AL6" i="4" s="1"/>
  <c r="AM2" i="4" s="1"/>
  <c r="C2" i="4" s="1"/>
  <c r="B6" i="4"/>
  <c r="C1" i="4" s="1"/>
  <c r="N1" i="4" s="1"/>
  <c r="AM1" i="4"/>
  <c r="Q7" i="4"/>
  <c r="P7" i="4"/>
  <c r="Q8" i="4" s="1"/>
  <c r="O7" i="4"/>
  <c r="P8" i="4" s="1"/>
  <c r="Q9" i="4" s="1"/>
  <c r="N7" i="4"/>
  <c r="O8" i="4" s="1"/>
  <c r="P9" i="4" s="1"/>
  <c r="Q10" i="4" s="1"/>
  <c r="M7" i="4"/>
  <c r="N8" i="4" s="1"/>
  <c r="O9" i="4" s="1"/>
  <c r="P10" i="4" s="1"/>
  <c r="Q11" i="4" s="1"/>
  <c r="L7" i="4"/>
  <c r="M8" i="4" s="1"/>
  <c r="N9" i="4" s="1"/>
  <c r="O10" i="4" s="1"/>
  <c r="P11" i="4" s="1"/>
  <c r="Q12" i="4" s="1"/>
  <c r="K7" i="4"/>
  <c r="L8" i="4" s="1"/>
  <c r="M9" i="4" s="1"/>
  <c r="N10" i="4" s="1"/>
  <c r="O11" i="4" s="1"/>
  <c r="P12" i="4" s="1"/>
  <c r="Q13" i="4" s="1"/>
  <c r="J7" i="4"/>
  <c r="K8" i="4" s="1"/>
  <c r="L9" i="4" s="1"/>
  <c r="M10" i="4" s="1"/>
  <c r="N11" i="4" s="1"/>
  <c r="O12" i="4" s="1"/>
  <c r="P13" i="4" s="1"/>
  <c r="Q14" i="4" s="1"/>
  <c r="I7" i="4"/>
  <c r="J8" i="4" s="1"/>
  <c r="K9" i="4" s="1"/>
  <c r="L10" i="4" s="1"/>
  <c r="M11" i="4" s="1"/>
  <c r="N12" i="4" s="1"/>
  <c r="O13" i="4" s="1"/>
  <c r="P14" i="4" s="1"/>
  <c r="Q15" i="4" s="1"/>
  <c r="H7" i="4"/>
  <c r="I8" i="4" s="1"/>
  <c r="J9" i="4" s="1"/>
  <c r="K10" i="4" s="1"/>
  <c r="L11" i="4" s="1"/>
  <c r="M12" i="4" s="1"/>
  <c r="N13" i="4" s="1"/>
  <c r="O14" i="4" s="1"/>
  <c r="P15" i="4" s="1"/>
  <c r="Q16" i="4" s="1"/>
  <c r="G7" i="4"/>
  <c r="H8" i="4" s="1"/>
  <c r="I9" i="4" s="1"/>
  <c r="J10" i="4" s="1"/>
  <c r="K11" i="4" s="1"/>
  <c r="L12" i="4" s="1"/>
  <c r="M13" i="4" s="1"/>
  <c r="N14" i="4" s="1"/>
  <c r="O15" i="4" s="1"/>
  <c r="P16" i="4" s="1"/>
  <c r="Q17" i="4" s="1"/>
  <c r="F7" i="4"/>
  <c r="G8" i="4" s="1"/>
  <c r="H9" i="4" s="1"/>
  <c r="I10" i="4" s="1"/>
  <c r="J11" i="4" s="1"/>
  <c r="K12" i="4" s="1"/>
  <c r="L13" i="4" s="1"/>
  <c r="M14" i="4" s="1"/>
  <c r="N15" i="4" s="1"/>
  <c r="O16" i="4" s="1"/>
  <c r="P17" i="4" s="1"/>
  <c r="Q18" i="4" s="1"/>
  <c r="E7" i="4"/>
  <c r="F8" i="4" s="1"/>
  <c r="G9" i="4" s="1"/>
  <c r="H10" i="4" s="1"/>
  <c r="I11" i="4" s="1"/>
  <c r="J12" i="4" s="1"/>
  <c r="K13" i="4" s="1"/>
  <c r="L14" i="4" s="1"/>
  <c r="M15" i="4" s="1"/>
  <c r="N16" i="4" s="1"/>
  <c r="O17" i="4" s="1"/>
  <c r="P18" i="4" s="1"/>
  <c r="Q19" i="4" s="1"/>
  <c r="D7" i="4"/>
  <c r="E8" i="4" s="1"/>
  <c r="F9" i="4" s="1"/>
  <c r="G10" i="4" s="1"/>
  <c r="H11" i="4" s="1"/>
  <c r="I12" i="4" s="1"/>
  <c r="J13" i="4" s="1"/>
  <c r="K14" i="4" s="1"/>
  <c r="L15" i="4" s="1"/>
  <c r="M16" i="4" s="1"/>
  <c r="N17" i="4" s="1"/>
  <c r="O18" i="4" s="1"/>
  <c r="P19" i="4" s="1"/>
  <c r="Q20" i="4" s="1"/>
  <c r="C7" i="4"/>
  <c r="D8" i="4" s="1"/>
  <c r="E9" i="4" s="1"/>
  <c r="F10" i="4" s="1"/>
  <c r="G11" i="4" s="1"/>
  <c r="H12" i="4" s="1"/>
  <c r="I13" i="4" s="1"/>
  <c r="J14" i="4" s="1"/>
  <c r="K15" i="4" s="1"/>
  <c r="L16" i="4" s="1"/>
  <c r="M17" i="4" s="1"/>
  <c r="N18" i="4" s="1"/>
  <c r="O19" i="4" s="1"/>
  <c r="P20" i="4" s="1"/>
  <c r="Q21" i="4" s="1"/>
  <c r="K7" i="1"/>
  <c r="L7" i="1" s="1"/>
  <c r="M7" i="1" s="1"/>
  <c r="K8" i="1"/>
  <c r="L8" i="1" s="1"/>
  <c r="M8" i="1" s="1"/>
  <c r="K9" i="1"/>
  <c r="L9" i="1" s="1"/>
  <c r="M9" i="1" s="1"/>
  <c r="K10" i="1"/>
  <c r="L10" i="1" s="1"/>
  <c r="M10" i="1" s="1"/>
  <c r="K11" i="1"/>
  <c r="L11" i="1" s="1"/>
  <c r="M11" i="1" s="1"/>
  <c r="K12" i="1"/>
  <c r="L12" i="1" s="1"/>
  <c r="M12" i="1" s="1"/>
  <c r="K13" i="1"/>
  <c r="L13" i="1" s="1"/>
  <c r="M13" i="1" s="1"/>
  <c r="K14" i="1"/>
  <c r="L14" i="1" s="1"/>
  <c r="M14" i="1" s="1"/>
  <c r="K15" i="1"/>
  <c r="L15" i="1" s="1"/>
  <c r="M15" i="1" s="1"/>
  <c r="K16" i="1"/>
  <c r="L16" i="1" s="1"/>
  <c r="M16" i="1" s="1"/>
  <c r="K17" i="1"/>
  <c r="L17" i="1" s="1"/>
  <c r="M17" i="1" s="1"/>
  <c r="K18" i="1"/>
  <c r="L18" i="1" s="1"/>
  <c r="M18" i="1" s="1"/>
  <c r="K19" i="1"/>
  <c r="L19" i="1" s="1"/>
  <c r="M19" i="1" s="1"/>
  <c r="S6" i="3"/>
  <c r="R6" i="3"/>
  <c r="S7" i="3" s="1"/>
  <c r="Q6" i="3"/>
  <c r="P6" i="3"/>
  <c r="Q7" i="3" s="1"/>
  <c r="O6" i="3"/>
  <c r="P7" i="3" s="1"/>
  <c r="Q8" i="3" s="1"/>
  <c r="N6" i="3"/>
  <c r="O7" i="3" s="1"/>
  <c r="P8" i="3" s="1"/>
  <c r="Q9" i="3" s="1"/>
  <c r="M6" i="3"/>
  <c r="AH6" i="3" s="1"/>
  <c r="L6" i="3"/>
  <c r="M7" i="3" s="1"/>
  <c r="K6" i="3"/>
  <c r="L7" i="3" s="1"/>
  <c r="M8" i="3" s="1"/>
  <c r="J6" i="3"/>
  <c r="K7" i="3" s="1"/>
  <c r="L8" i="3" s="1"/>
  <c r="M9" i="3" s="1"/>
  <c r="I6" i="3"/>
  <c r="J7" i="3" s="1"/>
  <c r="K8" i="3" s="1"/>
  <c r="L9" i="3" s="1"/>
  <c r="M10" i="3" s="1"/>
  <c r="H6" i="3"/>
  <c r="I7" i="3" s="1"/>
  <c r="J8" i="3" s="1"/>
  <c r="K9" i="3" s="1"/>
  <c r="L10" i="3" s="1"/>
  <c r="M11" i="3" s="1"/>
  <c r="G6" i="3"/>
  <c r="H7" i="3" s="1"/>
  <c r="I8" i="3" s="1"/>
  <c r="J9" i="3" s="1"/>
  <c r="K10" i="3" s="1"/>
  <c r="L11" i="3" s="1"/>
  <c r="M12" i="3" s="1"/>
  <c r="F6" i="3"/>
  <c r="G7" i="3" s="1"/>
  <c r="H8" i="3" s="1"/>
  <c r="I9" i="3" s="1"/>
  <c r="J10" i="3" s="1"/>
  <c r="K11" i="3" s="1"/>
  <c r="L12" i="3" s="1"/>
  <c r="M13" i="3" s="1"/>
  <c r="E6" i="3"/>
  <c r="F7" i="3" s="1"/>
  <c r="G8" i="3" s="1"/>
  <c r="H9" i="3" s="1"/>
  <c r="I10" i="3" s="1"/>
  <c r="J11" i="3" s="1"/>
  <c r="K12" i="3" s="1"/>
  <c r="L13" i="3" s="1"/>
  <c r="M14" i="3" s="1"/>
  <c r="D6" i="3"/>
  <c r="E7" i="3" s="1"/>
  <c r="F8" i="3" s="1"/>
  <c r="G9" i="3" s="1"/>
  <c r="H10" i="3" s="1"/>
  <c r="I11" i="3" s="1"/>
  <c r="J12" i="3" s="1"/>
  <c r="K13" i="3" s="1"/>
  <c r="L14" i="3" s="1"/>
  <c r="M15" i="3" s="1"/>
  <c r="C6" i="3"/>
  <c r="D7" i="3" s="1"/>
  <c r="E8" i="3" s="1"/>
  <c r="F9" i="3" s="1"/>
  <c r="G10" i="3" s="1"/>
  <c r="H11" i="3" s="1"/>
  <c r="I12" i="3" s="1"/>
  <c r="J13" i="3" s="1"/>
  <c r="K14" i="3" s="1"/>
  <c r="L15" i="3" s="1"/>
  <c r="M16" i="3" s="1"/>
  <c r="B6" i="3"/>
  <c r="C7" i="3"/>
  <c r="D8" i="3" s="1"/>
  <c r="E9" i="3" s="1"/>
  <c r="F10" i="3" s="1"/>
  <c r="G11" i="3" s="1"/>
  <c r="H12" i="3" s="1"/>
  <c r="I13" i="3" s="1"/>
  <c r="J14" i="3" s="1"/>
  <c r="K15" i="3" s="1"/>
  <c r="L16" i="3" s="1"/>
  <c r="M17" i="3" s="1"/>
  <c r="AV8" i="2"/>
  <c r="AV9" i="2"/>
  <c r="AV10" i="2"/>
  <c r="AV11" i="2"/>
  <c r="AV12" i="2"/>
  <c r="AV13" i="2"/>
  <c r="AV14" i="2"/>
  <c r="AV15" i="2"/>
  <c r="AV16" i="2"/>
  <c r="AV17" i="2"/>
  <c r="AV18" i="2"/>
  <c r="AV19" i="2"/>
  <c r="AV7" i="2"/>
  <c r="AV26" i="4" l="1"/>
  <c r="AV25" i="4"/>
  <c r="AV24" i="4"/>
  <c r="AV23" i="4"/>
  <c r="AV22" i="4"/>
  <c r="AV21" i="4"/>
  <c r="AV20" i="4"/>
  <c r="AV19" i="4"/>
  <c r="AV18" i="4"/>
  <c r="AV17" i="4"/>
  <c r="AV16" i="4"/>
  <c r="AV15" i="4"/>
  <c r="AV14" i="4"/>
  <c r="AV13" i="4"/>
  <c r="AV12" i="4"/>
  <c r="AV11" i="4"/>
  <c r="AV10" i="4"/>
  <c r="AV9" i="4"/>
  <c r="AV8" i="4"/>
  <c r="AV7" i="4"/>
  <c r="AV6" i="4"/>
  <c r="AL9" i="3"/>
  <c r="R10" i="3" s="1"/>
  <c r="S11" i="3" s="1"/>
  <c r="AL8" i="3"/>
  <c r="R9" i="3" s="1"/>
  <c r="S10" i="3" s="1"/>
  <c r="AL7" i="3"/>
  <c r="R8" i="3" s="1"/>
  <c r="S9" i="3" s="1"/>
  <c r="AL6" i="3"/>
  <c r="R7" i="3" s="1"/>
  <c r="S8" i="3" s="1"/>
  <c r="AH7" i="3"/>
  <c r="AN7" i="3"/>
  <c r="T8" i="3"/>
  <c r="U9" i="3" s="1"/>
  <c r="AN6" i="3"/>
  <c r="S30" i="3" s="1"/>
  <c r="AH17" i="3"/>
  <c r="AH16" i="3"/>
  <c r="AH15" i="3"/>
  <c r="AH14" i="3"/>
  <c r="AH13" i="3"/>
  <c r="AH12" i="3"/>
  <c r="AH11" i="3"/>
  <c r="AH10" i="3"/>
  <c r="AH9" i="3"/>
  <c r="AH8" i="3"/>
  <c r="AN9" i="3"/>
  <c r="T10" i="3" s="1"/>
  <c r="U11" i="3" s="1"/>
  <c r="AU19" i="2"/>
  <c r="AS19" i="2"/>
  <c r="AR33" i="2"/>
  <c r="AR47" i="2" s="1"/>
  <c r="B7" i="4" l="1"/>
  <c r="C8" i="4" s="1"/>
  <c r="D9" i="4" s="1"/>
  <c r="E10" i="4" s="1"/>
  <c r="F11" i="4" s="1"/>
  <c r="G12" i="4" s="1"/>
  <c r="H13" i="4" s="1"/>
  <c r="I14" i="4" s="1"/>
  <c r="J15" i="4" s="1"/>
  <c r="K16" i="4" s="1"/>
  <c r="L17" i="4" s="1"/>
  <c r="M18" i="4" s="1"/>
  <c r="N19" i="4" s="1"/>
  <c r="O20" i="4" s="1"/>
  <c r="P21" i="4" s="1"/>
  <c r="Q22" i="4" s="1"/>
  <c r="AR6" i="4"/>
  <c r="AU6" i="4" s="1"/>
  <c r="R7" i="4"/>
  <c r="AN8" i="3"/>
  <c r="AR9" i="3"/>
  <c r="AU9" i="3" s="1"/>
  <c r="N8" i="3"/>
  <c r="O9" i="3" s="1"/>
  <c r="P10" i="3" s="1"/>
  <c r="Q11" i="3" s="1"/>
  <c r="AR7" i="3"/>
  <c r="AU7" i="3" s="1"/>
  <c r="T7" i="3"/>
  <c r="U8" i="3" s="1"/>
  <c r="B7" i="3"/>
  <c r="C8" i="3" s="1"/>
  <c r="D9" i="3" s="1"/>
  <c r="E10" i="3" s="1"/>
  <c r="F11" i="3" s="1"/>
  <c r="G12" i="3" s="1"/>
  <c r="H13" i="3" s="1"/>
  <c r="I14" i="3" s="1"/>
  <c r="J15" i="3" s="1"/>
  <c r="K16" i="3" s="1"/>
  <c r="L17" i="3" s="1"/>
  <c r="M18" i="3" s="1"/>
  <c r="B8" i="3"/>
  <c r="C9" i="3" s="1"/>
  <c r="D10" i="3" s="1"/>
  <c r="E11" i="3" s="1"/>
  <c r="F12" i="3" s="1"/>
  <c r="G13" i="3" s="1"/>
  <c r="H14" i="3" s="1"/>
  <c r="I15" i="3" s="1"/>
  <c r="J16" i="3" s="1"/>
  <c r="K17" i="3" s="1"/>
  <c r="L18" i="3" s="1"/>
  <c r="M19" i="3" s="1"/>
  <c r="B9" i="3"/>
  <c r="C10" i="3" s="1"/>
  <c r="D11" i="3" s="1"/>
  <c r="E12" i="3" s="1"/>
  <c r="F13" i="3" s="1"/>
  <c r="G14" i="3" s="1"/>
  <c r="H15" i="3" s="1"/>
  <c r="I16" i="3" s="1"/>
  <c r="J17" i="3" s="1"/>
  <c r="K18" i="3" s="1"/>
  <c r="L19" i="3" s="1"/>
  <c r="M20" i="3" s="1"/>
  <c r="N9" i="3"/>
  <c r="O10" i="3" s="1"/>
  <c r="P11" i="3" s="1"/>
  <c r="Q12" i="3" s="1"/>
  <c r="B10" i="3"/>
  <c r="C11" i="3" s="1"/>
  <c r="D12" i="3" s="1"/>
  <c r="E13" i="3" s="1"/>
  <c r="F14" i="3" s="1"/>
  <c r="G15" i="3" s="1"/>
  <c r="H16" i="3" s="1"/>
  <c r="I17" i="3" s="1"/>
  <c r="J18" i="3" s="1"/>
  <c r="K19" i="3" s="1"/>
  <c r="L20" i="3" s="1"/>
  <c r="M21" i="3" s="1"/>
  <c r="N10" i="3"/>
  <c r="O11" i="3" s="1"/>
  <c r="P12" i="3" s="1"/>
  <c r="Q13" i="3" s="1"/>
  <c r="N11" i="3"/>
  <c r="O12" i="3" s="1"/>
  <c r="P13" i="3" s="1"/>
  <c r="Q14" i="3" s="1"/>
  <c r="N12" i="3"/>
  <c r="O13" i="3" s="1"/>
  <c r="P14" i="3" s="1"/>
  <c r="Q15" i="3" s="1"/>
  <c r="N13" i="3"/>
  <c r="O14" i="3" s="1"/>
  <c r="P15" i="3" s="1"/>
  <c r="Q16" i="3" s="1"/>
  <c r="N14" i="3"/>
  <c r="O15" i="3" s="1"/>
  <c r="P16" i="3" s="1"/>
  <c r="Q17" i="3" s="1"/>
  <c r="N15" i="3"/>
  <c r="O16" i="3" s="1"/>
  <c r="P17" i="3" s="1"/>
  <c r="Q18" i="3" s="1"/>
  <c r="N16" i="3"/>
  <c r="O17" i="3" s="1"/>
  <c r="P18" i="3" s="1"/>
  <c r="Q19" i="3" s="1"/>
  <c r="N17" i="3"/>
  <c r="O18" i="3" s="1"/>
  <c r="P19" i="3" s="1"/>
  <c r="Q20" i="3" s="1"/>
  <c r="N18" i="3"/>
  <c r="O19" i="3" s="1"/>
  <c r="P20" i="3" s="1"/>
  <c r="Q21" i="3" s="1"/>
  <c r="AR6" i="3"/>
  <c r="AU6" i="3" s="1"/>
  <c r="N7" i="3"/>
  <c r="O8" i="3" s="1"/>
  <c r="P9" i="3" s="1"/>
  <c r="Q10" i="3" s="1"/>
  <c r="AN10" i="3"/>
  <c r="AT19" i="2"/>
  <c r="AW19" i="2" s="1"/>
  <c r="AS33" i="2"/>
  <c r="AS47" i="2" s="1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C18" i="2"/>
  <c r="C17" i="2"/>
  <c r="D18" i="2" s="1"/>
  <c r="C16" i="2"/>
  <c r="D17" i="2" s="1"/>
  <c r="E18" i="2" s="1"/>
  <c r="C15" i="2"/>
  <c r="D16" i="2" s="1"/>
  <c r="E17" i="2" s="1"/>
  <c r="F18" i="2" s="1"/>
  <c r="C14" i="2"/>
  <c r="D15" i="2" s="1"/>
  <c r="E16" i="2" s="1"/>
  <c r="F17" i="2" s="1"/>
  <c r="G18" i="2" s="1"/>
  <c r="C13" i="2"/>
  <c r="D14" i="2" s="1"/>
  <c r="E15" i="2" s="1"/>
  <c r="F16" i="2" s="1"/>
  <c r="G17" i="2" s="1"/>
  <c r="H18" i="2" s="1"/>
  <c r="C12" i="2"/>
  <c r="D13" i="2" s="1"/>
  <c r="E14" i="2" s="1"/>
  <c r="F15" i="2" s="1"/>
  <c r="G16" i="2" s="1"/>
  <c r="H17" i="2" s="1"/>
  <c r="I18" i="2" s="1"/>
  <c r="C11" i="2"/>
  <c r="D12" i="2" s="1"/>
  <c r="E13" i="2" s="1"/>
  <c r="F14" i="2" s="1"/>
  <c r="G15" i="2" s="1"/>
  <c r="H16" i="2" s="1"/>
  <c r="I17" i="2" s="1"/>
  <c r="J18" i="2" s="1"/>
  <c r="C10" i="2"/>
  <c r="D11" i="2" s="1"/>
  <c r="E12" i="2" s="1"/>
  <c r="F13" i="2" s="1"/>
  <c r="G14" i="2" s="1"/>
  <c r="H15" i="2" s="1"/>
  <c r="I16" i="2" s="1"/>
  <c r="J17" i="2" s="1"/>
  <c r="K18" i="2" s="1"/>
  <c r="C9" i="2"/>
  <c r="C8" i="2"/>
  <c r="AP6" i="2"/>
  <c r="AO6" i="2"/>
  <c r="U7" i="2" s="1"/>
  <c r="AP7" i="2" s="1"/>
  <c r="AN6" i="2"/>
  <c r="T7" i="2" s="1"/>
  <c r="AM6" i="2"/>
  <c r="S7" i="2" s="1"/>
  <c r="AL6" i="2"/>
  <c r="R7" i="2" s="1"/>
  <c r="AK6" i="2"/>
  <c r="Q7" i="2" s="1"/>
  <c r="AJ6" i="2"/>
  <c r="P7" i="2" s="1"/>
  <c r="AI6" i="2"/>
  <c r="O7" i="2" s="1"/>
  <c r="AH6" i="2"/>
  <c r="N7" i="2" s="1"/>
  <c r="O8" i="2" s="1"/>
  <c r="AJ8" i="2" s="1"/>
  <c r="AG6" i="2"/>
  <c r="M7" i="2" s="1"/>
  <c r="N8" i="2" s="1"/>
  <c r="AF6" i="2"/>
  <c r="L7" i="2" s="1"/>
  <c r="M8" i="2" s="1"/>
  <c r="AE6" i="2"/>
  <c r="K7" i="2" s="1"/>
  <c r="L8" i="2" s="1"/>
  <c r="AD6" i="2"/>
  <c r="J7" i="2" s="1"/>
  <c r="K8" i="2" s="1"/>
  <c r="AC6" i="2"/>
  <c r="I7" i="2" s="1"/>
  <c r="J8" i="2" s="1"/>
  <c r="AB6" i="2"/>
  <c r="H7" i="2" s="1"/>
  <c r="I8" i="2" s="1"/>
  <c r="AA6" i="2"/>
  <c r="G7" i="2" s="1"/>
  <c r="H8" i="2" s="1"/>
  <c r="Z6" i="2"/>
  <c r="F7" i="2" s="1"/>
  <c r="G8" i="2" s="1"/>
  <c r="Y6" i="2"/>
  <c r="E7" i="2" s="1"/>
  <c r="F8" i="2" s="1"/>
  <c r="X6" i="2"/>
  <c r="D7" i="2" s="1"/>
  <c r="E8" i="2" s="1"/>
  <c r="W6" i="2"/>
  <c r="C1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3" i="1"/>
  <c r="F12" i="1"/>
  <c r="F4" i="1"/>
  <c r="F5" i="1"/>
  <c r="F6" i="1"/>
  <c r="F7" i="1"/>
  <c r="F8" i="1"/>
  <c r="F9" i="1"/>
  <c r="F10" i="1"/>
  <c r="F11" i="1"/>
  <c r="F13" i="1"/>
  <c r="F14" i="1"/>
  <c r="F15" i="1"/>
  <c r="F16" i="1"/>
  <c r="F17" i="1"/>
  <c r="F18" i="1"/>
  <c r="F19" i="1"/>
  <c r="F3" i="1"/>
  <c r="B17" i="1"/>
  <c r="AM7" i="4" l="1"/>
  <c r="S8" i="4" s="1"/>
  <c r="T9" i="4" s="1"/>
  <c r="U10" i="4" s="1"/>
  <c r="AL7" i="4"/>
  <c r="AR8" i="3"/>
  <c r="AU8" i="3" s="1"/>
  <c r="T9" i="3"/>
  <c r="U10" i="3" s="1"/>
  <c r="AL10" i="3"/>
  <c r="AL21" i="3"/>
  <c r="R22" i="3" s="1"/>
  <c r="S23" i="3" s="1"/>
  <c r="AL20" i="3"/>
  <c r="R21" i="3" s="1"/>
  <c r="S22" i="3" s="1"/>
  <c r="AL19" i="3"/>
  <c r="R20" i="3" s="1"/>
  <c r="S21" i="3" s="1"/>
  <c r="AL18" i="3"/>
  <c r="R19" i="3" s="1"/>
  <c r="S20" i="3" s="1"/>
  <c r="AL17" i="3"/>
  <c r="R18" i="3" s="1"/>
  <c r="S19" i="3" s="1"/>
  <c r="AL16" i="3"/>
  <c r="R17" i="3" s="1"/>
  <c r="S18" i="3" s="1"/>
  <c r="AL15" i="3"/>
  <c r="R16" i="3" s="1"/>
  <c r="S17" i="3" s="1"/>
  <c r="AL14" i="3"/>
  <c r="R15" i="3" s="1"/>
  <c r="S16" i="3" s="1"/>
  <c r="AL13" i="3"/>
  <c r="R14" i="3" s="1"/>
  <c r="S15" i="3" s="1"/>
  <c r="AL12" i="3"/>
  <c r="R13" i="3" s="1"/>
  <c r="S14" i="3" s="1"/>
  <c r="AL11" i="3"/>
  <c r="R12" i="3" s="1"/>
  <c r="S13" i="3" s="1"/>
  <c r="AN23" i="3"/>
  <c r="T24" i="3" s="1"/>
  <c r="U25" i="3" s="1"/>
  <c r="AN22" i="3"/>
  <c r="T23" i="3" s="1"/>
  <c r="U24" i="3" s="1"/>
  <c r="AN21" i="3"/>
  <c r="T22" i="3" s="1"/>
  <c r="U23" i="3" s="1"/>
  <c r="AN20" i="3"/>
  <c r="T21" i="3" s="1"/>
  <c r="U22" i="3" s="1"/>
  <c r="AN19" i="3"/>
  <c r="T20" i="3" s="1"/>
  <c r="U21" i="3" s="1"/>
  <c r="AH21" i="3"/>
  <c r="AR21" i="3" s="1"/>
  <c r="AU21" i="3" s="1"/>
  <c r="AH20" i="3"/>
  <c r="AR20" i="3" s="1"/>
  <c r="AU20" i="3" s="1"/>
  <c r="AH19" i="3"/>
  <c r="AR19" i="3" s="1"/>
  <c r="AU19" i="3" s="1"/>
  <c r="AH18" i="3"/>
  <c r="T11" i="3"/>
  <c r="U12" i="3" s="1"/>
  <c r="B11" i="3"/>
  <c r="C12" i="3" s="1"/>
  <c r="D13" i="3" s="1"/>
  <c r="E14" i="3" s="1"/>
  <c r="F15" i="3" s="1"/>
  <c r="G16" i="3" s="1"/>
  <c r="H17" i="3" s="1"/>
  <c r="I18" i="3" s="1"/>
  <c r="J19" i="3" s="1"/>
  <c r="K20" i="3" s="1"/>
  <c r="L21" i="3" s="1"/>
  <c r="M22" i="3" s="1"/>
  <c r="C7" i="2"/>
  <c r="D8" i="2" s="1"/>
  <c r="AR6" i="2"/>
  <c r="AJ7" i="2"/>
  <c r="P8" i="2"/>
  <c r="AK8" i="2" s="1"/>
  <c r="AK7" i="2"/>
  <c r="Q8" i="2"/>
  <c r="AL8" i="2" s="1"/>
  <c r="AL7" i="2"/>
  <c r="R8" i="2"/>
  <c r="AM8" i="2" s="1"/>
  <c r="AM7" i="2"/>
  <c r="S8" i="2"/>
  <c r="AN8" i="2" s="1"/>
  <c r="AN7" i="2"/>
  <c r="T8" i="2"/>
  <c r="AO8" i="2" s="1"/>
  <c r="AO7" i="2"/>
  <c r="U8" i="2"/>
  <c r="AP8" i="2" s="1"/>
  <c r="D9" i="2"/>
  <c r="E10" i="2" s="1"/>
  <c r="F11" i="2" s="1"/>
  <c r="G12" i="2" s="1"/>
  <c r="H13" i="2" s="1"/>
  <c r="I14" i="2" s="1"/>
  <c r="J15" i="2" s="1"/>
  <c r="K16" i="2" s="1"/>
  <c r="L17" i="2" s="1"/>
  <c r="M18" i="2" s="1"/>
  <c r="E9" i="2"/>
  <c r="F10" i="2" s="1"/>
  <c r="G11" i="2" s="1"/>
  <c r="H12" i="2" s="1"/>
  <c r="I13" i="2" s="1"/>
  <c r="J14" i="2" s="1"/>
  <c r="K15" i="2" s="1"/>
  <c r="L16" i="2" s="1"/>
  <c r="M17" i="2" s="1"/>
  <c r="N18" i="2" s="1"/>
  <c r="F9" i="2"/>
  <c r="G10" i="2" s="1"/>
  <c r="H11" i="2" s="1"/>
  <c r="I12" i="2" s="1"/>
  <c r="J13" i="2" s="1"/>
  <c r="K14" i="2" s="1"/>
  <c r="L15" i="2" s="1"/>
  <c r="M16" i="2" s="1"/>
  <c r="N17" i="2" s="1"/>
  <c r="O18" i="2" s="1"/>
  <c r="AJ18" i="2" s="1"/>
  <c r="G9" i="2"/>
  <c r="H10" i="2" s="1"/>
  <c r="I11" i="2" s="1"/>
  <c r="J12" i="2" s="1"/>
  <c r="K13" i="2" s="1"/>
  <c r="L14" i="2" s="1"/>
  <c r="M15" i="2" s="1"/>
  <c r="N16" i="2" s="1"/>
  <c r="O17" i="2" s="1"/>
  <c r="H9" i="2"/>
  <c r="I10" i="2" s="1"/>
  <c r="J11" i="2" s="1"/>
  <c r="K12" i="2" s="1"/>
  <c r="L13" i="2" s="1"/>
  <c r="M14" i="2" s="1"/>
  <c r="N15" i="2" s="1"/>
  <c r="O16" i="2" s="1"/>
  <c r="I9" i="2"/>
  <c r="J10" i="2" s="1"/>
  <c r="K11" i="2" s="1"/>
  <c r="L12" i="2" s="1"/>
  <c r="M13" i="2" s="1"/>
  <c r="N14" i="2" s="1"/>
  <c r="O15" i="2" s="1"/>
  <c r="J9" i="2"/>
  <c r="K10" i="2" s="1"/>
  <c r="L11" i="2" s="1"/>
  <c r="M12" i="2" s="1"/>
  <c r="N13" i="2" s="1"/>
  <c r="O14" i="2" s="1"/>
  <c r="K9" i="2"/>
  <c r="L10" i="2" s="1"/>
  <c r="M11" i="2" s="1"/>
  <c r="N12" i="2" s="1"/>
  <c r="O13" i="2" s="1"/>
  <c r="L9" i="2"/>
  <c r="M10" i="2" s="1"/>
  <c r="N11" i="2" s="1"/>
  <c r="O12" i="2" s="1"/>
  <c r="M9" i="2"/>
  <c r="N10" i="2" s="1"/>
  <c r="O11" i="2" s="1"/>
  <c r="N9" i="2"/>
  <c r="O10" i="2" s="1"/>
  <c r="O9" i="2"/>
  <c r="AJ9" i="2" s="1"/>
  <c r="D10" i="2"/>
  <c r="E11" i="2" s="1"/>
  <c r="F12" i="2" s="1"/>
  <c r="G13" i="2" s="1"/>
  <c r="H14" i="2" s="1"/>
  <c r="I15" i="2" s="1"/>
  <c r="J16" i="2" s="1"/>
  <c r="K17" i="2" s="1"/>
  <c r="L18" i="2" s="1"/>
  <c r="R9" i="2"/>
  <c r="AM9" i="2" s="1"/>
  <c r="P9" i="2"/>
  <c r="AK9" i="2" s="1"/>
  <c r="Q9" i="2"/>
  <c r="AL9" i="2" s="1"/>
  <c r="S9" i="2"/>
  <c r="AN9" i="2" s="1"/>
  <c r="T9" i="2"/>
  <c r="AO9" i="2" s="1"/>
  <c r="U9" i="2"/>
  <c r="AP9" i="2" s="1"/>
  <c r="B8" i="4" l="1"/>
  <c r="C9" i="4" s="1"/>
  <c r="D10" i="4" s="1"/>
  <c r="E11" i="4" s="1"/>
  <c r="F12" i="4" s="1"/>
  <c r="G13" i="4" s="1"/>
  <c r="H14" i="4" s="1"/>
  <c r="I15" i="4" s="1"/>
  <c r="J16" i="4" s="1"/>
  <c r="K17" i="4" s="1"/>
  <c r="L18" i="4" s="1"/>
  <c r="M19" i="4" s="1"/>
  <c r="N20" i="4" s="1"/>
  <c r="O21" i="4" s="1"/>
  <c r="P22" i="4" s="1"/>
  <c r="Q23" i="4" s="1"/>
  <c r="AR7" i="4"/>
  <c r="AU7" i="4" s="1"/>
  <c r="R8" i="4"/>
  <c r="AR10" i="3"/>
  <c r="AU10" i="3" s="1"/>
  <c r="R11" i="3"/>
  <c r="S12" i="3" s="1"/>
  <c r="AH22" i="3"/>
  <c r="N19" i="3"/>
  <c r="O20" i="3" s="1"/>
  <c r="P21" i="3" s="1"/>
  <c r="Q22" i="3" s="1"/>
  <c r="B20" i="3"/>
  <c r="C21" i="3" s="1"/>
  <c r="D22" i="3" s="1"/>
  <c r="E23" i="3" s="1"/>
  <c r="F24" i="3" s="1"/>
  <c r="G25" i="3" s="1"/>
  <c r="H26" i="3" s="1"/>
  <c r="N20" i="3"/>
  <c r="O21" i="3" s="1"/>
  <c r="P22" i="3" s="1"/>
  <c r="Q23" i="3" s="1"/>
  <c r="B21" i="3"/>
  <c r="C22" i="3" s="1"/>
  <c r="D23" i="3" s="1"/>
  <c r="E24" i="3" s="1"/>
  <c r="F25" i="3" s="1"/>
  <c r="G26" i="3" s="1"/>
  <c r="N21" i="3"/>
  <c r="O22" i="3" s="1"/>
  <c r="P23" i="3" s="1"/>
  <c r="Q24" i="3" s="1"/>
  <c r="B22" i="3"/>
  <c r="C23" i="3" s="1"/>
  <c r="D24" i="3" s="1"/>
  <c r="E25" i="3" s="1"/>
  <c r="F26" i="3" s="1"/>
  <c r="N22" i="3"/>
  <c r="O23" i="3" s="1"/>
  <c r="P24" i="3" s="1"/>
  <c r="Q25" i="3" s="1"/>
  <c r="AR20" i="2"/>
  <c r="AU6" i="2"/>
  <c r="AR9" i="2"/>
  <c r="AR8" i="2"/>
  <c r="AR7" i="2"/>
  <c r="AJ10" i="2"/>
  <c r="AJ11" i="2"/>
  <c r="AJ12" i="2"/>
  <c r="AJ13" i="2"/>
  <c r="AJ14" i="2"/>
  <c r="AJ15" i="2"/>
  <c r="AJ16" i="2"/>
  <c r="AJ17" i="2"/>
  <c r="U10" i="2"/>
  <c r="AP10" i="2" s="1"/>
  <c r="T10" i="2"/>
  <c r="R10" i="2"/>
  <c r="Q10" i="2"/>
  <c r="S10" i="2"/>
  <c r="P10" i="2"/>
  <c r="AM8" i="4" l="1"/>
  <c r="S9" i="4" s="1"/>
  <c r="T10" i="4" s="1"/>
  <c r="U11" i="4" s="1"/>
  <c r="AL8" i="4"/>
  <c r="AL25" i="3"/>
  <c r="R26" i="3" s="1"/>
  <c r="AL24" i="3"/>
  <c r="R25" i="3" s="1"/>
  <c r="S26" i="3" s="1"/>
  <c r="AN26" i="3" s="1"/>
  <c r="AL23" i="3"/>
  <c r="R24" i="3" s="1"/>
  <c r="S25" i="3" s="1"/>
  <c r="AL22" i="3"/>
  <c r="R23" i="3" s="1"/>
  <c r="S24" i="3" s="1"/>
  <c r="AR22" i="3"/>
  <c r="AU22" i="3" s="1"/>
  <c r="AN25" i="3"/>
  <c r="T26" i="3" s="1"/>
  <c r="AN24" i="3"/>
  <c r="T25" i="3" s="1"/>
  <c r="U26" i="3" s="1"/>
  <c r="B23" i="3"/>
  <c r="C24" i="3" s="1"/>
  <c r="D25" i="3" s="1"/>
  <c r="E26" i="3" s="1"/>
  <c r="N23" i="3"/>
  <c r="O24" i="3" s="1"/>
  <c r="P25" i="3" s="1"/>
  <c r="Q26" i="3" s="1"/>
  <c r="AL26" i="3" s="1"/>
  <c r="AR21" i="2"/>
  <c r="AR35" i="2" s="1"/>
  <c r="AU7" i="2"/>
  <c r="AR22" i="2"/>
  <c r="AR36" i="2" s="1"/>
  <c r="AU8" i="2"/>
  <c r="AR23" i="2"/>
  <c r="AR37" i="2" s="1"/>
  <c r="AU9" i="2"/>
  <c r="AR34" i="2"/>
  <c r="AS20" i="2"/>
  <c r="AS34" i="2" s="1"/>
  <c r="P18" i="2"/>
  <c r="AK18" i="2" s="1"/>
  <c r="P17" i="2"/>
  <c r="P16" i="2"/>
  <c r="P15" i="2"/>
  <c r="P14" i="2"/>
  <c r="P13" i="2"/>
  <c r="P12" i="2"/>
  <c r="P11" i="2"/>
  <c r="AK10" i="2"/>
  <c r="AN10" i="2"/>
  <c r="T11" i="2" s="1"/>
  <c r="AL10" i="2"/>
  <c r="R11" i="2" s="1"/>
  <c r="AM10" i="2"/>
  <c r="S11" i="2" s="1"/>
  <c r="AO10" i="2"/>
  <c r="U11" i="2" s="1"/>
  <c r="AP11" i="2" s="1"/>
  <c r="AK17" i="2"/>
  <c r="AK16" i="2"/>
  <c r="AK15" i="2"/>
  <c r="AK14" i="2"/>
  <c r="AK13" i="2"/>
  <c r="AK12" i="2"/>
  <c r="AK11" i="2"/>
  <c r="B9" i="4" l="1"/>
  <c r="C10" i="4" s="1"/>
  <c r="D11" i="4" s="1"/>
  <c r="E12" i="4" s="1"/>
  <c r="F13" i="4" s="1"/>
  <c r="G14" i="4" s="1"/>
  <c r="H15" i="4" s="1"/>
  <c r="I16" i="4" s="1"/>
  <c r="J17" i="4" s="1"/>
  <c r="K18" i="4" s="1"/>
  <c r="L19" i="4" s="1"/>
  <c r="M20" i="4" s="1"/>
  <c r="N21" i="4" s="1"/>
  <c r="O22" i="4" s="1"/>
  <c r="P23" i="4" s="1"/>
  <c r="Q24" i="4" s="1"/>
  <c r="AR8" i="4"/>
  <c r="AU8" i="4" s="1"/>
  <c r="R9" i="4"/>
  <c r="AN18" i="3"/>
  <c r="AR18" i="3" s="1"/>
  <c r="AU18" i="3" s="1"/>
  <c r="AN17" i="3"/>
  <c r="AR17" i="3" s="1"/>
  <c r="AU17" i="3" s="1"/>
  <c r="AN16" i="3"/>
  <c r="AR16" i="3" s="1"/>
  <c r="AU16" i="3" s="1"/>
  <c r="AN15" i="3"/>
  <c r="AR15" i="3" s="1"/>
  <c r="AU15" i="3" s="1"/>
  <c r="AN14" i="3"/>
  <c r="AR14" i="3" s="1"/>
  <c r="AU14" i="3" s="1"/>
  <c r="AN13" i="3"/>
  <c r="AR13" i="3" s="1"/>
  <c r="AU13" i="3" s="1"/>
  <c r="AN12" i="3"/>
  <c r="AR12" i="3" s="1"/>
  <c r="AU12" i="3" s="1"/>
  <c r="AN11" i="3"/>
  <c r="AR11" i="3" s="1"/>
  <c r="AU11" i="3" s="1"/>
  <c r="Q12" i="2"/>
  <c r="Q13" i="2"/>
  <c r="Q14" i="2"/>
  <c r="Q15" i="2"/>
  <c r="Q16" i="2"/>
  <c r="Q17" i="2"/>
  <c r="Q18" i="2"/>
  <c r="AL18" i="2" s="1"/>
  <c r="Q11" i="2"/>
  <c r="AR10" i="2"/>
  <c r="AL12" i="2"/>
  <c r="AL13" i="2"/>
  <c r="AL14" i="2"/>
  <c r="AL15" i="2"/>
  <c r="AL16" i="2"/>
  <c r="AL17" i="2"/>
  <c r="AN11" i="2"/>
  <c r="T12" i="2" s="1"/>
  <c r="AM11" i="2"/>
  <c r="S12" i="2" s="1"/>
  <c r="AO11" i="2"/>
  <c r="U12" i="2" s="1"/>
  <c r="AP12" i="2" s="1"/>
  <c r="AL11" i="2"/>
  <c r="AM9" i="4" l="1"/>
  <c r="S10" i="4" s="1"/>
  <c r="T11" i="4" s="1"/>
  <c r="U12" i="4" s="1"/>
  <c r="AL9" i="4"/>
  <c r="T19" i="3"/>
  <c r="U20" i="3" s="1"/>
  <c r="B19" i="3"/>
  <c r="C20" i="3" s="1"/>
  <c r="D21" i="3" s="1"/>
  <c r="E22" i="3" s="1"/>
  <c r="F23" i="3" s="1"/>
  <c r="G24" i="3" s="1"/>
  <c r="H25" i="3" s="1"/>
  <c r="I26" i="3" s="1"/>
  <c r="T12" i="3"/>
  <c r="U13" i="3" s="1"/>
  <c r="B12" i="3"/>
  <c r="C13" i="3" s="1"/>
  <c r="D14" i="3" s="1"/>
  <c r="E15" i="3" s="1"/>
  <c r="F16" i="3" s="1"/>
  <c r="G17" i="3" s="1"/>
  <c r="H18" i="3" s="1"/>
  <c r="I19" i="3" s="1"/>
  <c r="J20" i="3" s="1"/>
  <c r="K21" i="3" s="1"/>
  <c r="L22" i="3" s="1"/>
  <c r="M23" i="3" s="1"/>
  <c r="T13" i="3"/>
  <c r="U14" i="3" s="1"/>
  <c r="B13" i="3"/>
  <c r="C14" i="3" s="1"/>
  <c r="D15" i="3" s="1"/>
  <c r="E16" i="3" s="1"/>
  <c r="F17" i="3" s="1"/>
  <c r="G18" i="3" s="1"/>
  <c r="H19" i="3" s="1"/>
  <c r="I20" i="3" s="1"/>
  <c r="J21" i="3" s="1"/>
  <c r="K22" i="3" s="1"/>
  <c r="L23" i="3" s="1"/>
  <c r="M24" i="3" s="1"/>
  <c r="T14" i="3"/>
  <c r="U15" i="3" s="1"/>
  <c r="B14" i="3"/>
  <c r="C15" i="3" s="1"/>
  <c r="D16" i="3" s="1"/>
  <c r="E17" i="3" s="1"/>
  <c r="F18" i="3" s="1"/>
  <c r="G19" i="3" s="1"/>
  <c r="H20" i="3" s="1"/>
  <c r="I21" i="3" s="1"/>
  <c r="J22" i="3" s="1"/>
  <c r="K23" i="3" s="1"/>
  <c r="L24" i="3" s="1"/>
  <c r="M25" i="3" s="1"/>
  <c r="B15" i="3"/>
  <c r="C16" i="3" s="1"/>
  <c r="D17" i="3" s="1"/>
  <c r="E18" i="3" s="1"/>
  <c r="F19" i="3" s="1"/>
  <c r="G20" i="3" s="1"/>
  <c r="H21" i="3" s="1"/>
  <c r="I22" i="3" s="1"/>
  <c r="J23" i="3" s="1"/>
  <c r="K24" i="3" s="1"/>
  <c r="L25" i="3" s="1"/>
  <c r="M26" i="3" s="1"/>
  <c r="AH26" i="3" s="1"/>
  <c r="AR26" i="3" s="1"/>
  <c r="AU26" i="3" s="1"/>
  <c r="T15" i="3"/>
  <c r="U16" i="3" s="1"/>
  <c r="B16" i="3"/>
  <c r="C17" i="3" s="1"/>
  <c r="D18" i="3" s="1"/>
  <c r="E19" i="3" s="1"/>
  <c r="F20" i="3" s="1"/>
  <c r="G21" i="3" s="1"/>
  <c r="H22" i="3" s="1"/>
  <c r="I23" i="3" s="1"/>
  <c r="J24" i="3" s="1"/>
  <c r="K25" i="3" s="1"/>
  <c r="L26" i="3" s="1"/>
  <c r="T16" i="3"/>
  <c r="U17" i="3" s="1"/>
  <c r="B17" i="3"/>
  <c r="C18" i="3" s="1"/>
  <c r="D19" i="3" s="1"/>
  <c r="E20" i="3" s="1"/>
  <c r="F21" i="3" s="1"/>
  <c r="G22" i="3" s="1"/>
  <c r="H23" i="3" s="1"/>
  <c r="I24" i="3" s="1"/>
  <c r="J25" i="3" s="1"/>
  <c r="K26" i="3" s="1"/>
  <c r="T17" i="3"/>
  <c r="U18" i="3" s="1"/>
  <c r="B18" i="3"/>
  <c r="C19" i="3" s="1"/>
  <c r="D20" i="3" s="1"/>
  <c r="E21" i="3" s="1"/>
  <c r="F22" i="3" s="1"/>
  <c r="G23" i="3" s="1"/>
  <c r="H24" i="3" s="1"/>
  <c r="I25" i="3" s="1"/>
  <c r="J26" i="3" s="1"/>
  <c r="T18" i="3"/>
  <c r="U19" i="3" s="1"/>
  <c r="AR24" i="2"/>
  <c r="AR38" i="2" s="1"/>
  <c r="AU10" i="2"/>
  <c r="R12" i="2"/>
  <c r="AR11" i="2"/>
  <c r="R18" i="2"/>
  <c r="AM18" i="2" s="1"/>
  <c r="R17" i="2"/>
  <c r="R16" i="2"/>
  <c r="R15" i="2"/>
  <c r="R14" i="2"/>
  <c r="R13" i="2"/>
  <c r="AM12" i="2"/>
  <c r="AN12" i="2"/>
  <c r="T13" i="2" s="1"/>
  <c r="AO12" i="2"/>
  <c r="U13" i="2" s="1"/>
  <c r="AP13" i="2" s="1"/>
  <c r="AM17" i="2"/>
  <c r="AM16" i="2"/>
  <c r="AM15" i="2"/>
  <c r="AM14" i="2"/>
  <c r="AM13" i="2"/>
  <c r="B10" i="4" l="1"/>
  <c r="C11" i="4" s="1"/>
  <c r="D12" i="4" s="1"/>
  <c r="E13" i="4" s="1"/>
  <c r="F14" i="4" s="1"/>
  <c r="G15" i="4" s="1"/>
  <c r="H16" i="4" s="1"/>
  <c r="I17" i="4" s="1"/>
  <c r="J18" i="4" s="1"/>
  <c r="K19" i="4" s="1"/>
  <c r="L20" i="4" s="1"/>
  <c r="M21" i="4" s="1"/>
  <c r="N22" i="4" s="1"/>
  <c r="O23" i="4" s="1"/>
  <c r="P24" i="4" s="1"/>
  <c r="Q25" i="4" s="1"/>
  <c r="AR9" i="4"/>
  <c r="AU9" i="4" s="1"/>
  <c r="R10" i="4"/>
  <c r="AH25" i="3"/>
  <c r="AR25" i="3" s="1"/>
  <c r="AU25" i="3" s="1"/>
  <c r="AH24" i="3"/>
  <c r="AR24" i="3" s="1"/>
  <c r="AU24" i="3" s="1"/>
  <c r="AH23" i="3"/>
  <c r="AR23" i="3" s="1"/>
  <c r="AU23" i="3" s="1"/>
  <c r="AR25" i="2"/>
  <c r="AR39" i="2" s="1"/>
  <c r="AU11" i="2"/>
  <c r="S14" i="2"/>
  <c r="S15" i="2"/>
  <c r="S16" i="2"/>
  <c r="S17" i="2"/>
  <c r="S18" i="2"/>
  <c r="AN18" i="2" s="1"/>
  <c r="S13" i="2"/>
  <c r="AR12" i="2"/>
  <c r="AN14" i="2"/>
  <c r="AN15" i="2"/>
  <c r="AN16" i="2"/>
  <c r="AN17" i="2"/>
  <c r="AO13" i="2"/>
  <c r="U14" i="2" s="1"/>
  <c r="AP14" i="2" s="1"/>
  <c r="AN13" i="2"/>
  <c r="AM10" i="4" l="1"/>
  <c r="S11" i="4" s="1"/>
  <c r="T12" i="4" s="1"/>
  <c r="U13" i="4" s="1"/>
  <c r="AL10" i="4"/>
  <c r="B24" i="3"/>
  <c r="C25" i="3" s="1"/>
  <c r="D26" i="3" s="1"/>
  <c r="N24" i="3"/>
  <c r="O25" i="3" s="1"/>
  <c r="P26" i="3" s="1"/>
  <c r="B25" i="3"/>
  <c r="C26" i="3" s="1"/>
  <c r="N25" i="3"/>
  <c r="O26" i="3" s="1"/>
  <c r="B26" i="3"/>
  <c r="N26" i="3"/>
  <c r="AR26" i="2"/>
  <c r="AR40" i="2" s="1"/>
  <c r="AU12" i="2"/>
  <c r="T14" i="2"/>
  <c r="AR13" i="2"/>
  <c r="T18" i="2"/>
  <c r="AO18" i="2" s="1"/>
  <c r="T17" i="2"/>
  <c r="T16" i="2"/>
  <c r="T15" i="2"/>
  <c r="AO14" i="2"/>
  <c r="AO17" i="2"/>
  <c r="AO16" i="2"/>
  <c r="AO15" i="2"/>
  <c r="B11" i="4" l="1"/>
  <c r="C12" i="4" s="1"/>
  <c r="D13" i="4" s="1"/>
  <c r="E14" i="4" s="1"/>
  <c r="F15" i="4" s="1"/>
  <c r="G16" i="4" s="1"/>
  <c r="H17" i="4" s="1"/>
  <c r="I18" i="4" s="1"/>
  <c r="J19" i="4" s="1"/>
  <c r="K20" i="4" s="1"/>
  <c r="L21" i="4" s="1"/>
  <c r="M22" i="4" s="1"/>
  <c r="N23" i="4" s="1"/>
  <c r="O24" i="4" s="1"/>
  <c r="P25" i="4" s="1"/>
  <c r="Q26" i="4" s="1"/>
  <c r="AR10" i="4"/>
  <c r="AU10" i="4" s="1"/>
  <c r="R11" i="4"/>
  <c r="AR27" i="2"/>
  <c r="AR41" i="2" s="1"/>
  <c r="AU13" i="2"/>
  <c r="U16" i="2"/>
  <c r="AP16" i="2" s="1"/>
  <c r="U17" i="2"/>
  <c r="AP17" i="2" s="1"/>
  <c r="AR16" i="2"/>
  <c r="U18" i="2"/>
  <c r="AP18" i="2" s="1"/>
  <c r="AR17" i="2"/>
  <c r="U15" i="2"/>
  <c r="AP15" i="2" s="1"/>
  <c r="AR15" i="2" s="1"/>
  <c r="AR14" i="2"/>
  <c r="AR18" i="2"/>
  <c r="AM11" i="4" l="1"/>
  <c r="S12" i="4" s="1"/>
  <c r="T13" i="4" s="1"/>
  <c r="U14" i="4" s="1"/>
  <c r="AL11" i="4"/>
  <c r="AR32" i="2"/>
  <c r="AR46" i="2" s="1"/>
  <c r="AU18" i="2"/>
  <c r="AR28" i="2"/>
  <c r="AR42" i="2" s="1"/>
  <c r="AU14" i="2"/>
  <c r="AR29" i="2"/>
  <c r="AR43" i="2" s="1"/>
  <c r="AU15" i="2"/>
  <c r="AR31" i="2"/>
  <c r="AR45" i="2" s="1"/>
  <c r="AU17" i="2"/>
  <c r="AR30" i="2"/>
  <c r="AR44" i="2" s="1"/>
  <c r="AU16" i="2"/>
  <c r="AS8" i="2"/>
  <c r="AS22" i="2"/>
  <c r="AS36" i="2"/>
  <c r="AT8" i="2"/>
  <c r="AW8" i="2"/>
  <c r="AS9" i="2"/>
  <c r="AS23" i="2"/>
  <c r="AS37" i="2"/>
  <c r="AT9" i="2"/>
  <c r="AW9" i="2"/>
  <c r="AS10" i="2"/>
  <c r="AS24" i="2"/>
  <c r="AS38" i="2"/>
  <c r="AT10" i="2"/>
  <c r="AW10" i="2"/>
  <c r="AS11" i="2"/>
  <c r="AS25" i="2"/>
  <c r="AS39" i="2"/>
  <c r="AT11" i="2"/>
  <c r="AW11" i="2"/>
  <c r="AS12" i="2"/>
  <c r="AS26" i="2"/>
  <c r="AS40" i="2"/>
  <c r="AT12" i="2"/>
  <c r="AW12" i="2"/>
  <c r="AS13" i="2"/>
  <c r="AS27" i="2"/>
  <c r="AS41" i="2"/>
  <c r="AT13" i="2"/>
  <c r="AW13" i="2"/>
  <c r="AS14" i="2"/>
  <c r="AS28" i="2"/>
  <c r="AS42" i="2"/>
  <c r="AT14" i="2"/>
  <c r="AW14" i="2"/>
  <c r="AS15" i="2"/>
  <c r="AS29" i="2"/>
  <c r="AS43" i="2"/>
  <c r="AT15" i="2"/>
  <c r="AW15" i="2"/>
  <c r="AS16" i="2"/>
  <c r="AS30" i="2"/>
  <c r="AS44" i="2"/>
  <c r="AT16" i="2"/>
  <c r="AW16" i="2"/>
  <c r="AS17" i="2"/>
  <c r="AS31" i="2"/>
  <c r="AS45" i="2"/>
  <c r="AT17" i="2"/>
  <c r="AW17" i="2"/>
  <c r="AS18" i="2"/>
  <c r="AS32" i="2"/>
  <c r="AS46" i="2"/>
  <c r="AT18" i="2"/>
  <c r="AW18" i="2"/>
  <c r="AS7" i="2"/>
  <c r="AS21" i="2"/>
  <c r="AS35" i="2"/>
  <c r="AT7" i="2"/>
  <c r="AW7" i="2"/>
  <c r="AS6" i="2"/>
  <c r="AT6" i="2"/>
  <c r="AW6" i="2"/>
  <c r="AW20" i="2"/>
  <c r="AS7" i="3"/>
  <c r="AT7" i="3"/>
  <c r="AW7" i="3"/>
  <c r="AS8" i="3"/>
  <c r="AT8" i="3"/>
  <c r="AW8" i="3"/>
  <c r="AS9" i="3"/>
  <c r="AT9" i="3"/>
  <c r="AW9" i="3"/>
  <c r="AS10" i="3"/>
  <c r="AT10" i="3"/>
  <c r="AW10" i="3"/>
  <c r="AS11" i="3"/>
  <c r="AT11" i="3"/>
  <c r="AW11" i="3"/>
  <c r="AS12" i="3"/>
  <c r="AT12" i="3"/>
  <c r="AW12" i="3"/>
  <c r="AS13" i="3"/>
  <c r="AT13" i="3"/>
  <c r="AW13" i="3"/>
  <c r="AS14" i="3"/>
  <c r="AT14" i="3"/>
  <c r="AW14" i="3"/>
  <c r="AS15" i="3"/>
  <c r="AT15" i="3"/>
  <c r="AW15" i="3"/>
  <c r="AS16" i="3"/>
  <c r="AT16" i="3"/>
  <c r="AW16" i="3"/>
  <c r="AS17" i="3"/>
  <c r="AT17" i="3"/>
  <c r="AW17" i="3"/>
  <c r="AS18" i="3"/>
  <c r="AT18" i="3"/>
  <c r="AW18" i="3"/>
  <c r="AS19" i="3"/>
  <c r="AT19" i="3"/>
  <c r="AW19" i="3"/>
  <c r="AS20" i="3"/>
  <c r="AT20" i="3"/>
  <c r="AW20" i="3"/>
  <c r="AS21" i="3"/>
  <c r="AT21" i="3"/>
  <c r="AW21" i="3"/>
  <c r="AS22" i="3"/>
  <c r="AT22" i="3"/>
  <c r="AW22" i="3"/>
  <c r="AS23" i="3"/>
  <c r="AT23" i="3"/>
  <c r="AW23" i="3"/>
  <c r="AS24" i="3"/>
  <c r="AT24" i="3"/>
  <c r="AW24" i="3"/>
  <c r="AS25" i="3"/>
  <c r="AT25" i="3"/>
  <c r="AW25" i="3"/>
  <c r="AS26" i="3"/>
  <c r="AT26" i="3"/>
  <c r="AW26" i="3"/>
  <c r="AS6" i="3"/>
  <c r="AT6" i="3"/>
  <c r="AW6" i="3"/>
  <c r="AW1" i="3" s="1"/>
  <c r="AS11" i="4"/>
  <c r="AT11" i="4"/>
  <c r="AS10" i="4"/>
  <c r="AT10" i="4"/>
  <c r="AW10" i="4"/>
  <c r="AS9" i="4"/>
  <c r="AT9" i="4"/>
  <c r="AW9" i="4"/>
  <c r="AS8" i="4"/>
  <c r="AT8" i="4"/>
  <c r="AW8" i="4"/>
  <c r="AS7" i="4"/>
  <c r="AT7" i="4"/>
  <c r="AW7" i="4"/>
  <c r="AS6" i="4"/>
  <c r="AT6" i="4"/>
  <c r="AW6" i="4"/>
  <c r="AW1" i="4"/>
  <c r="B12" i="4" l="1"/>
  <c r="C13" i="4" s="1"/>
  <c r="D14" i="4" s="1"/>
  <c r="E15" i="4" s="1"/>
  <c r="F16" i="4" s="1"/>
  <c r="G17" i="4" s="1"/>
  <c r="H18" i="4" s="1"/>
  <c r="I19" i="4" s="1"/>
  <c r="J20" i="4" s="1"/>
  <c r="K21" i="4" s="1"/>
  <c r="L22" i="4" s="1"/>
  <c r="M23" i="4" s="1"/>
  <c r="N24" i="4" s="1"/>
  <c r="O25" i="4" s="1"/>
  <c r="P26" i="4" s="1"/>
  <c r="AR11" i="4"/>
  <c r="AU11" i="4" s="1"/>
  <c r="AW11" i="4" s="1"/>
  <c r="R12" i="4"/>
  <c r="AM12" i="4" l="1"/>
  <c r="S13" i="4" s="1"/>
  <c r="T14" i="4" s="1"/>
  <c r="U15" i="4" s="1"/>
  <c r="AL12" i="4"/>
  <c r="AS12" i="4" l="1"/>
  <c r="AT12" i="4" s="1"/>
  <c r="B13" i="4"/>
  <c r="C14" i="4" s="1"/>
  <c r="D15" i="4" s="1"/>
  <c r="E16" i="4" s="1"/>
  <c r="F17" i="4" s="1"/>
  <c r="G18" i="4" s="1"/>
  <c r="H19" i="4" s="1"/>
  <c r="I20" i="4" s="1"/>
  <c r="J21" i="4" s="1"/>
  <c r="K22" i="4" s="1"/>
  <c r="L23" i="4" s="1"/>
  <c r="M24" i="4" s="1"/>
  <c r="N25" i="4" s="1"/>
  <c r="O26" i="4" s="1"/>
  <c r="AR12" i="4"/>
  <c r="AU12" i="4" s="1"/>
  <c r="AW12" i="4" s="1"/>
  <c r="R13" i="4"/>
  <c r="AM13" i="4" l="1"/>
  <c r="S14" i="4" s="1"/>
  <c r="T15" i="4" s="1"/>
  <c r="U16" i="4" s="1"/>
  <c r="AL13" i="4"/>
  <c r="B14" i="4" l="1"/>
  <c r="C15" i="4" s="1"/>
  <c r="D16" i="4" s="1"/>
  <c r="E17" i="4" s="1"/>
  <c r="F18" i="4" s="1"/>
  <c r="G19" i="4" s="1"/>
  <c r="H20" i="4" s="1"/>
  <c r="I21" i="4" s="1"/>
  <c r="J22" i="4" s="1"/>
  <c r="K23" i="4" s="1"/>
  <c r="L24" i="4" s="1"/>
  <c r="M25" i="4" s="1"/>
  <c r="N26" i="4" s="1"/>
  <c r="AR13" i="4"/>
  <c r="AU13" i="4" s="1"/>
  <c r="R14" i="4"/>
  <c r="AS13" i="4"/>
  <c r="AT13" i="4" s="1"/>
  <c r="AW13" i="4" s="1"/>
  <c r="AM14" i="4" l="1"/>
  <c r="S15" i="4" s="1"/>
  <c r="T16" i="4" s="1"/>
  <c r="U17" i="4" s="1"/>
  <c r="AL14" i="4"/>
  <c r="B15" i="4" l="1"/>
  <c r="C16" i="4" s="1"/>
  <c r="D17" i="4" s="1"/>
  <c r="E18" i="4" s="1"/>
  <c r="F19" i="4" s="1"/>
  <c r="G20" i="4" s="1"/>
  <c r="H21" i="4" s="1"/>
  <c r="I22" i="4" s="1"/>
  <c r="J23" i="4" s="1"/>
  <c r="K24" i="4" s="1"/>
  <c r="L25" i="4" s="1"/>
  <c r="M26" i="4" s="1"/>
  <c r="AR14" i="4"/>
  <c r="AU14" i="4" s="1"/>
  <c r="R15" i="4"/>
  <c r="AS14" i="4"/>
  <c r="AT14" i="4" s="1"/>
  <c r="AW14" i="4" s="1"/>
  <c r="AM15" i="4" l="1"/>
  <c r="S16" i="4" s="1"/>
  <c r="T17" i="4" s="1"/>
  <c r="U18" i="4" s="1"/>
  <c r="AL15" i="4"/>
  <c r="B16" i="4" l="1"/>
  <c r="C17" i="4" s="1"/>
  <c r="D18" i="4" s="1"/>
  <c r="E19" i="4" s="1"/>
  <c r="F20" i="4" s="1"/>
  <c r="G21" i="4" s="1"/>
  <c r="H22" i="4" s="1"/>
  <c r="I23" i="4" s="1"/>
  <c r="J24" i="4" s="1"/>
  <c r="K25" i="4" s="1"/>
  <c r="L26" i="4" s="1"/>
  <c r="AR15" i="4"/>
  <c r="AU15" i="4" s="1"/>
  <c r="R16" i="4"/>
  <c r="AS15" i="4"/>
  <c r="AT15" i="4" s="1"/>
  <c r="AW15" i="4" s="1"/>
  <c r="AM16" i="4" l="1"/>
  <c r="S17" i="4" s="1"/>
  <c r="T18" i="4" s="1"/>
  <c r="U19" i="4" s="1"/>
  <c r="AL16" i="4"/>
  <c r="B17" i="4" l="1"/>
  <c r="C18" i="4" s="1"/>
  <c r="D19" i="4" s="1"/>
  <c r="E20" i="4" s="1"/>
  <c r="F21" i="4" s="1"/>
  <c r="G22" i="4" s="1"/>
  <c r="H23" i="4" s="1"/>
  <c r="I24" i="4" s="1"/>
  <c r="J25" i="4" s="1"/>
  <c r="K26" i="4" s="1"/>
  <c r="AR16" i="4"/>
  <c r="AU16" i="4" s="1"/>
  <c r="R17" i="4"/>
  <c r="AS16" i="4"/>
  <c r="AT16" i="4" s="1"/>
  <c r="AW16" i="4" s="1"/>
  <c r="AM17" i="4" l="1"/>
  <c r="S18" i="4" s="1"/>
  <c r="T19" i="4" s="1"/>
  <c r="U20" i="4" s="1"/>
  <c r="AL17" i="4"/>
  <c r="B18" i="4" l="1"/>
  <c r="C19" i="4" s="1"/>
  <c r="D20" i="4" s="1"/>
  <c r="E21" i="4" s="1"/>
  <c r="F22" i="4" s="1"/>
  <c r="G23" i="4" s="1"/>
  <c r="H24" i="4" s="1"/>
  <c r="I25" i="4" s="1"/>
  <c r="J26" i="4" s="1"/>
  <c r="AR17" i="4"/>
  <c r="AU17" i="4" s="1"/>
  <c r="R18" i="4"/>
  <c r="AS17" i="4"/>
  <c r="AT17" i="4" s="1"/>
  <c r="AW17" i="4" s="1"/>
  <c r="AM18" i="4" l="1"/>
  <c r="S19" i="4" s="1"/>
  <c r="T20" i="4" s="1"/>
  <c r="U21" i="4" s="1"/>
  <c r="AL18" i="4"/>
  <c r="B19" i="4" l="1"/>
  <c r="C20" i="4" s="1"/>
  <c r="D21" i="4" s="1"/>
  <c r="E22" i="4" s="1"/>
  <c r="F23" i="4" s="1"/>
  <c r="G24" i="4" s="1"/>
  <c r="H25" i="4" s="1"/>
  <c r="I26" i="4" s="1"/>
  <c r="AR18" i="4"/>
  <c r="AU18" i="4" s="1"/>
  <c r="R19" i="4"/>
  <c r="AS18" i="4"/>
  <c r="AT18" i="4" s="1"/>
  <c r="AW18" i="4" s="1"/>
  <c r="AM19" i="4" l="1"/>
  <c r="S20" i="4" s="1"/>
  <c r="T21" i="4" s="1"/>
  <c r="U22" i="4" s="1"/>
  <c r="AL19" i="4"/>
  <c r="B20" i="4" l="1"/>
  <c r="C21" i="4" s="1"/>
  <c r="D22" i="4" s="1"/>
  <c r="E23" i="4" s="1"/>
  <c r="F24" i="4" s="1"/>
  <c r="G25" i="4" s="1"/>
  <c r="H26" i="4" s="1"/>
  <c r="AR19" i="4"/>
  <c r="AU19" i="4" s="1"/>
  <c r="R20" i="4"/>
  <c r="AS19" i="4"/>
  <c r="AT19" i="4" s="1"/>
  <c r="AW19" i="4" s="1"/>
  <c r="AM20" i="4" l="1"/>
  <c r="S21" i="4" s="1"/>
  <c r="T22" i="4" s="1"/>
  <c r="U23" i="4" s="1"/>
  <c r="AL20" i="4"/>
  <c r="B21" i="4" l="1"/>
  <c r="C22" i="4" s="1"/>
  <c r="D23" i="4" s="1"/>
  <c r="E24" i="4" s="1"/>
  <c r="F25" i="4" s="1"/>
  <c r="G26" i="4" s="1"/>
  <c r="AR20" i="4"/>
  <c r="AU20" i="4" s="1"/>
  <c r="R21" i="4"/>
  <c r="AS20" i="4"/>
  <c r="AT20" i="4" s="1"/>
  <c r="AW20" i="4" s="1"/>
  <c r="AM21" i="4" l="1"/>
  <c r="S22" i="4" s="1"/>
  <c r="T23" i="4" s="1"/>
  <c r="U24" i="4" s="1"/>
  <c r="AL21" i="4"/>
  <c r="B22" i="4" l="1"/>
  <c r="C23" i="4" s="1"/>
  <c r="D24" i="4" s="1"/>
  <c r="E25" i="4" s="1"/>
  <c r="F26" i="4" s="1"/>
  <c r="AR21" i="4"/>
  <c r="AU21" i="4" s="1"/>
  <c r="R22" i="4"/>
  <c r="AS21" i="4"/>
  <c r="AT21" i="4" s="1"/>
  <c r="AW21" i="4" s="1"/>
  <c r="AM22" i="4" l="1"/>
  <c r="S23" i="4" s="1"/>
  <c r="T24" i="4" s="1"/>
  <c r="U25" i="4" s="1"/>
  <c r="AL22" i="4"/>
  <c r="B23" i="4" l="1"/>
  <c r="C24" i="4" s="1"/>
  <c r="D25" i="4" s="1"/>
  <c r="E26" i="4" s="1"/>
  <c r="AR22" i="4"/>
  <c r="AU22" i="4" s="1"/>
  <c r="R23" i="4"/>
  <c r="AS22" i="4"/>
  <c r="AT22" i="4" s="1"/>
  <c r="AW22" i="4" s="1"/>
  <c r="AM23" i="4" l="1"/>
  <c r="S24" i="4" s="1"/>
  <c r="T25" i="4" s="1"/>
  <c r="U26" i="4" s="1"/>
  <c r="AL23" i="4"/>
  <c r="B24" i="4" l="1"/>
  <c r="C25" i="4" s="1"/>
  <c r="D26" i="4" s="1"/>
  <c r="AR23" i="4"/>
  <c r="AU23" i="4" s="1"/>
  <c r="R24" i="4"/>
  <c r="AS23" i="4"/>
  <c r="AT23" i="4" s="1"/>
  <c r="AW23" i="4" s="1"/>
  <c r="AM24" i="4" l="1"/>
  <c r="S25" i="4" s="1"/>
  <c r="T26" i="4" s="1"/>
  <c r="AL24" i="4"/>
  <c r="B25" i="4" l="1"/>
  <c r="C26" i="4" s="1"/>
  <c r="AR24" i="4"/>
  <c r="AU24" i="4" s="1"/>
  <c r="R25" i="4"/>
  <c r="AS24" i="4"/>
  <c r="AT24" i="4" s="1"/>
  <c r="AW24" i="4" s="1"/>
  <c r="AM25" i="4" l="1"/>
  <c r="S26" i="4" s="1"/>
  <c r="AL25" i="4"/>
  <c r="B26" i="4" l="1"/>
  <c r="AR25" i="4"/>
  <c r="AU25" i="4" s="1"/>
  <c r="R26" i="4"/>
  <c r="AS25" i="4"/>
  <c r="AT25" i="4" s="1"/>
  <c r="AW25" i="4" s="1"/>
  <c r="AM26" i="4" l="1"/>
  <c r="AL26" i="4"/>
  <c r="AR26" i="4" l="1"/>
  <c r="AU26" i="4" s="1"/>
  <c r="AS26" i="4"/>
  <c r="AT26" i="4" s="1"/>
  <c r="AW26" i="4" s="1"/>
</calcChain>
</file>

<file path=xl/sharedStrings.xml><?xml version="1.0" encoding="utf-8"?>
<sst xmlns="http://schemas.openxmlformats.org/spreadsheetml/2006/main" count="83" uniqueCount="41">
  <si>
    <t>Costo regeneración (USD/ha)</t>
  </si>
  <si>
    <t>PlaForNEA Misiones N: Pinus taeda; IS=21; N_ini=950; Supervivencia= 95%; Sin raleos.</t>
  </si>
  <si>
    <t>P</t>
  </si>
  <si>
    <t>Gastos anuales A&amp;I (USD/ha)</t>
  </si>
  <si>
    <t>Edad (años)</t>
  </si>
  <si>
    <t>VTCC (m3/ha)</t>
  </si>
  <si>
    <t>IngNetCosecha(USD/ha)</t>
  </si>
  <si>
    <t>VPS (USD/ha)</t>
  </si>
  <si>
    <t>Turnos</t>
  </si>
  <si>
    <t>S</t>
  </si>
  <si>
    <t>s</t>
  </si>
  <si>
    <t>V</t>
  </si>
  <si>
    <t>%</t>
  </si>
  <si>
    <t>ima_T</t>
  </si>
  <si>
    <t>Precio madera en pie (USD/m3)</t>
  </si>
  <si>
    <t>Tasa de interés anual</t>
  </si>
  <si>
    <t>Superficie (ha)</t>
  </si>
  <si>
    <t>VPS_14*</t>
  </si>
  <si>
    <t>Tiempo</t>
  </si>
  <si>
    <t>Superficie de los rodales por edad (ha)</t>
  </si>
  <si>
    <t>Superficie de cosecha de los rodales por edad (ha)</t>
  </si>
  <si>
    <t>Valores actuales ($)</t>
  </si>
  <si>
    <t>años</t>
  </si>
  <si>
    <t>Volúmenes (m3)</t>
  </si>
  <si>
    <t>Cosecha</t>
  </si>
  <si>
    <t>VPS</t>
  </si>
  <si>
    <t>Anualidad</t>
  </si>
  <si>
    <t>Total</t>
  </si>
  <si>
    <t>Rendimientos PlaForNEA</t>
  </si>
  <si>
    <t>A los 14 años</t>
  </si>
  <si>
    <t>Edad</t>
  </si>
  <si>
    <t>Superficie</t>
  </si>
  <si>
    <t>Valor Actual Bosque Ordenado</t>
  </si>
  <si>
    <t>Turno</t>
  </si>
  <si>
    <t>Ingreso</t>
  </si>
  <si>
    <t>Egreso</t>
  </si>
  <si>
    <t>s_1...s_16</t>
  </si>
  <si>
    <t>p</t>
  </si>
  <si>
    <t>Superficie cosecha</t>
  </si>
  <si>
    <t>s_17</t>
  </si>
  <si>
    <t>Productividad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</si>
</sst>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8" formatCode="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Liberation Sans"/>
      <charset val="1"/>
    </font>
    <font>
      <b/>
      <sz val="10"/>
      <color theme="1"/>
      <name val="Liberation Sans"/>
      <charset val="1"/>
    </font>
    <font>
      <sz val="10"/>
      <color rgb="FF000000"/>
      <name val="Calibri"/>
      <charset val="1"/>
    </font>
    <font>
      <b/>
      <sz val="10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0" fillId="2" borderId="0" xfId="0" applyFill="1"/>
    <xf numFmtId="0" fontId="4" fillId="0" borderId="0" xfId="0" applyFont="1"/>
    <xf numFmtId="0" fontId="5" fillId="0" borderId="0" xfId="0" applyFon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1" xfId="0" applyFill="1" applyBorder="1"/>
    <xf numFmtId="0" fontId="0" fillId="4" borderId="0" xfId="0" applyFill="1" applyAlignment="1">
      <alignment horizontal="center"/>
    </xf>
    <xf numFmtId="168" fontId="0" fillId="0" borderId="0" xfId="0" applyNumberFormat="1"/>
    <xf numFmtId="2" fontId="0" fillId="0" borderId="0" xfId="0" applyNumberFormat="1"/>
    <xf numFmtId="10" fontId="0" fillId="0" borderId="0" xfId="0" applyNumberFormat="1"/>
    <xf numFmtId="164" fontId="1" fillId="0" borderId="0" xfId="0" applyNumberFormat="1" applyFont="1"/>
    <xf numFmtId="0" fontId="0" fillId="0" borderId="0" xfId="0" applyFont="1"/>
    <xf numFmtId="0" fontId="1" fillId="2" borderId="0" xfId="0" applyFont="1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Dinámica de las cosechas (superficies)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Simulacion!$AR$6:$AR$47</c:f>
              <c:numCache>
                <c:formatCode>General</c:formatCode>
                <c:ptCount val="42"/>
                <c:pt idx="0">
                  <c:v>784</c:v>
                </c:pt>
                <c:pt idx="1">
                  <c:v>250</c:v>
                </c:pt>
                <c:pt idx="2">
                  <c:v>0</c:v>
                </c:pt>
                <c:pt idx="3">
                  <c:v>363</c:v>
                </c:pt>
                <c:pt idx="4">
                  <c:v>0</c:v>
                </c:pt>
                <c:pt idx="5">
                  <c:v>151</c:v>
                </c:pt>
                <c:pt idx="6">
                  <c:v>0</c:v>
                </c:pt>
                <c:pt idx="7">
                  <c:v>182</c:v>
                </c:pt>
                <c:pt idx="8">
                  <c:v>220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266</c:v>
                </c:pt>
                <c:pt idx="13">
                  <c:v>0</c:v>
                </c:pt>
                <c:pt idx="14">
                  <c:v>784</c:v>
                </c:pt>
                <c:pt idx="15">
                  <c:v>250</c:v>
                </c:pt>
                <c:pt idx="16">
                  <c:v>0</c:v>
                </c:pt>
                <c:pt idx="17">
                  <c:v>363</c:v>
                </c:pt>
                <c:pt idx="18">
                  <c:v>0</c:v>
                </c:pt>
                <c:pt idx="19">
                  <c:v>151</c:v>
                </c:pt>
                <c:pt idx="20">
                  <c:v>0</c:v>
                </c:pt>
                <c:pt idx="21">
                  <c:v>182</c:v>
                </c:pt>
                <c:pt idx="22">
                  <c:v>220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266</c:v>
                </c:pt>
                <c:pt idx="27">
                  <c:v>0</c:v>
                </c:pt>
                <c:pt idx="28">
                  <c:v>784</c:v>
                </c:pt>
                <c:pt idx="29">
                  <c:v>250</c:v>
                </c:pt>
                <c:pt idx="30">
                  <c:v>0</c:v>
                </c:pt>
                <c:pt idx="31">
                  <c:v>363</c:v>
                </c:pt>
                <c:pt idx="32">
                  <c:v>0</c:v>
                </c:pt>
                <c:pt idx="33">
                  <c:v>151</c:v>
                </c:pt>
                <c:pt idx="34">
                  <c:v>0</c:v>
                </c:pt>
                <c:pt idx="35">
                  <c:v>182</c:v>
                </c:pt>
                <c:pt idx="36">
                  <c:v>220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266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8-49F8-BD4A-3A2F8C987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494264"/>
        <c:axId val="810495512"/>
      </c:lineChart>
      <c:catAx>
        <c:axId val="810494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495512"/>
        <c:crosses val="autoZero"/>
        <c:auto val="1"/>
        <c:lblAlgn val="ctr"/>
        <c:lblOffset val="100"/>
        <c:noMultiLvlLbl val="0"/>
      </c:catAx>
      <c:valAx>
        <c:axId val="81049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Superficies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4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áreas por edad al inicio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Invariante!$B$6:$U$6</c:f>
              <c:numCache>
                <c:formatCode>0.0</c:formatCode>
                <c:ptCount val="20"/>
                <c:pt idx="0">
                  <c:v>275.69499999999999</c:v>
                </c:pt>
                <c:pt idx="1">
                  <c:v>275.69499999999999</c:v>
                </c:pt>
                <c:pt idx="2">
                  <c:v>275.69499999999999</c:v>
                </c:pt>
                <c:pt idx="3">
                  <c:v>275.69499999999999</c:v>
                </c:pt>
                <c:pt idx="4">
                  <c:v>275.69499999999999</c:v>
                </c:pt>
                <c:pt idx="5">
                  <c:v>275.69499999999999</c:v>
                </c:pt>
                <c:pt idx="6">
                  <c:v>275.69499999999999</c:v>
                </c:pt>
                <c:pt idx="7">
                  <c:v>275.69499999999999</c:v>
                </c:pt>
                <c:pt idx="8">
                  <c:v>275.69499999999999</c:v>
                </c:pt>
                <c:pt idx="9">
                  <c:v>275.69499999999999</c:v>
                </c:pt>
                <c:pt idx="10">
                  <c:v>275.69499999999999</c:v>
                </c:pt>
                <c:pt idx="11">
                  <c:v>275.69499999999999</c:v>
                </c:pt>
                <c:pt idx="12">
                  <c:v>275.69499999999999</c:v>
                </c:pt>
                <c:pt idx="13">
                  <c:v>275.69499999999999</c:v>
                </c:pt>
                <c:pt idx="14">
                  <c:v>275.69499999999999</c:v>
                </c:pt>
                <c:pt idx="15">
                  <c:v>275.69499999999999</c:v>
                </c:pt>
                <c:pt idx="16">
                  <c:v>165.417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1-4F46-AB6F-C6D5D039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95080"/>
        <c:axId val="1392797160"/>
      </c:barChart>
      <c:catAx>
        <c:axId val="139279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Edad de los rodales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97160"/>
        <c:crosses val="autoZero"/>
        <c:auto val="1"/>
        <c:lblAlgn val="ctr"/>
        <c:lblOffset val="100"/>
        <c:noMultiLvlLbl val="0"/>
      </c:catAx>
      <c:valAx>
        <c:axId val="139279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Superficies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9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Dinámica de las cosechas (volúmenes)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3175">
                <a:solidFill>
                  <a:srgbClr val="FFC000"/>
                </a:solidFill>
                <a:prstDash val="solid"/>
              </a:ln>
              <a:effectLst/>
            </c:spPr>
          </c:marker>
          <c:val>
            <c:numRef>
              <c:f>Simulacion!$AS$6:$AS$47</c:f>
              <c:numCache>
                <c:formatCode>0</c:formatCode>
                <c:ptCount val="42"/>
                <c:pt idx="0">
                  <c:v>281738.8</c:v>
                </c:pt>
                <c:pt idx="1">
                  <c:v>77100</c:v>
                </c:pt>
                <c:pt idx="2">
                  <c:v>0</c:v>
                </c:pt>
                <c:pt idx="3">
                  <c:v>111949.2</c:v>
                </c:pt>
                <c:pt idx="4">
                  <c:v>0</c:v>
                </c:pt>
                <c:pt idx="5">
                  <c:v>46568.399999999994</c:v>
                </c:pt>
                <c:pt idx="6">
                  <c:v>0</c:v>
                </c:pt>
                <c:pt idx="7">
                  <c:v>56128.799999999996</c:v>
                </c:pt>
                <c:pt idx="8">
                  <c:v>67848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82034.399999999994</c:v>
                </c:pt>
                <c:pt idx="13">
                  <c:v>0</c:v>
                </c:pt>
                <c:pt idx="14">
                  <c:v>241785.59999999998</c:v>
                </c:pt>
                <c:pt idx="15">
                  <c:v>77100</c:v>
                </c:pt>
                <c:pt idx="16">
                  <c:v>0</c:v>
                </c:pt>
                <c:pt idx="17">
                  <c:v>111949.2</c:v>
                </c:pt>
                <c:pt idx="18">
                  <c:v>0</c:v>
                </c:pt>
                <c:pt idx="19">
                  <c:v>46568.399999999994</c:v>
                </c:pt>
                <c:pt idx="20">
                  <c:v>0</c:v>
                </c:pt>
                <c:pt idx="21">
                  <c:v>56128.799999999996</c:v>
                </c:pt>
                <c:pt idx="22">
                  <c:v>67848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82034.399999999994</c:v>
                </c:pt>
                <c:pt idx="27">
                  <c:v>0</c:v>
                </c:pt>
                <c:pt idx="28">
                  <c:v>241785.59999999998</c:v>
                </c:pt>
                <c:pt idx="29">
                  <c:v>77100</c:v>
                </c:pt>
                <c:pt idx="30">
                  <c:v>0</c:v>
                </c:pt>
                <c:pt idx="31">
                  <c:v>111949.2</c:v>
                </c:pt>
                <c:pt idx="32">
                  <c:v>0</c:v>
                </c:pt>
                <c:pt idx="33">
                  <c:v>46568.399999999994</c:v>
                </c:pt>
                <c:pt idx="34">
                  <c:v>0</c:v>
                </c:pt>
                <c:pt idx="35">
                  <c:v>56128.799999999996</c:v>
                </c:pt>
                <c:pt idx="36">
                  <c:v>67848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82034.399999999994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C-40F7-9D44-79FBA0F35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35047"/>
        <c:axId val="524754183"/>
      </c:lineChart>
      <c:catAx>
        <c:axId val="5247350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54183"/>
        <c:crosses val="autoZero"/>
        <c:auto val="1"/>
        <c:lblAlgn val="ctr"/>
        <c:lblOffset val="100"/>
        <c:noMultiLvlLbl val="0"/>
      </c:catAx>
      <c:valAx>
        <c:axId val="524754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Volúmenes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35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áreas por edad al inicio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Simulacion!$B$6:$U$6</c:f>
              <c:numCache>
                <c:formatCode>General</c:formatCode>
                <c:ptCount val="20"/>
                <c:pt idx="0">
                  <c:v>0</c:v>
                </c:pt>
                <c:pt idx="1">
                  <c:v>266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220</c:v>
                </c:pt>
                <c:pt idx="6">
                  <c:v>182</c:v>
                </c:pt>
                <c:pt idx="7">
                  <c:v>0</c:v>
                </c:pt>
                <c:pt idx="8">
                  <c:v>151</c:v>
                </c:pt>
                <c:pt idx="9">
                  <c:v>0</c:v>
                </c:pt>
                <c:pt idx="10">
                  <c:v>363</c:v>
                </c:pt>
                <c:pt idx="11">
                  <c:v>0</c:v>
                </c:pt>
                <c:pt idx="12">
                  <c:v>250</c:v>
                </c:pt>
                <c:pt idx="13">
                  <c:v>233</c:v>
                </c:pt>
                <c:pt idx="14">
                  <c:v>0</c:v>
                </c:pt>
                <c:pt idx="15">
                  <c:v>289</c:v>
                </c:pt>
                <c:pt idx="16">
                  <c:v>0</c:v>
                </c:pt>
                <c:pt idx="17">
                  <c:v>0</c:v>
                </c:pt>
                <c:pt idx="18">
                  <c:v>123</c:v>
                </c:pt>
                <c:pt idx="19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0-46A9-A5E7-2570EEE21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95080"/>
        <c:axId val="1392797160"/>
      </c:barChart>
      <c:catAx>
        <c:axId val="139279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Edad de los rodales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97160"/>
        <c:crosses val="autoZero"/>
        <c:auto val="1"/>
        <c:lblAlgn val="ctr"/>
        <c:lblOffset val="100"/>
        <c:noMultiLvlLbl val="0"/>
      </c:catAx>
      <c:valAx>
        <c:axId val="139279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Superficies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9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áreas por edad a los 14 años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Simulacion!$Q$25:$Q$44</c:f>
              <c:numCache>
                <c:formatCode>General</c:formatCode>
                <c:ptCount val="20"/>
                <c:pt idx="0">
                  <c:v>0</c:v>
                </c:pt>
                <c:pt idx="1">
                  <c:v>266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220</c:v>
                </c:pt>
                <c:pt idx="6">
                  <c:v>182</c:v>
                </c:pt>
                <c:pt idx="7">
                  <c:v>0</c:v>
                </c:pt>
                <c:pt idx="8">
                  <c:v>151</c:v>
                </c:pt>
                <c:pt idx="9">
                  <c:v>0</c:v>
                </c:pt>
                <c:pt idx="10">
                  <c:v>363</c:v>
                </c:pt>
                <c:pt idx="11">
                  <c:v>0</c:v>
                </c:pt>
                <c:pt idx="12">
                  <c:v>250</c:v>
                </c:pt>
                <c:pt idx="13">
                  <c:v>784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9-476C-885B-40D79BB2F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602791"/>
        <c:axId val="111603207"/>
      </c:barChart>
      <c:catAx>
        <c:axId val="111602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Edad de los rodales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03207"/>
        <c:crosses val="autoZero"/>
        <c:auto val="1"/>
        <c:lblAlgn val="ctr"/>
        <c:lblOffset val="100"/>
        <c:noMultiLvlLbl val="0"/>
      </c:catAx>
      <c:valAx>
        <c:axId val="111603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Superficies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02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Dinámica de las cosechas (volúmenes)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3175">
                <a:solidFill>
                  <a:srgbClr val="FFC000"/>
                </a:solidFill>
                <a:prstDash val="solid"/>
              </a:ln>
              <a:effectLst/>
            </c:spPr>
          </c:marker>
          <c:val>
            <c:numRef>
              <c:f>Ordenado!$AS$6:$AS$55</c:f>
              <c:numCache>
                <c:formatCode>0</c:formatCode>
                <c:ptCount val="50"/>
                <c:pt idx="0">
                  <c:v>99999.81</c:v>
                </c:pt>
                <c:pt idx="1">
                  <c:v>99999.81</c:v>
                </c:pt>
                <c:pt idx="2">
                  <c:v>99999.81</c:v>
                </c:pt>
                <c:pt idx="3">
                  <c:v>99999.81</c:v>
                </c:pt>
                <c:pt idx="4">
                  <c:v>99999.81</c:v>
                </c:pt>
                <c:pt idx="5">
                  <c:v>99999.81</c:v>
                </c:pt>
                <c:pt idx="6">
                  <c:v>99999.81</c:v>
                </c:pt>
                <c:pt idx="7">
                  <c:v>99999.81</c:v>
                </c:pt>
                <c:pt idx="8">
                  <c:v>99999.81</c:v>
                </c:pt>
                <c:pt idx="9">
                  <c:v>99999.81</c:v>
                </c:pt>
                <c:pt idx="10">
                  <c:v>99999.81</c:v>
                </c:pt>
                <c:pt idx="11">
                  <c:v>99999.81</c:v>
                </c:pt>
                <c:pt idx="12">
                  <c:v>99999.81</c:v>
                </c:pt>
                <c:pt idx="13">
                  <c:v>99999.81</c:v>
                </c:pt>
                <c:pt idx="14">
                  <c:v>99999.81</c:v>
                </c:pt>
                <c:pt idx="15">
                  <c:v>99999.81</c:v>
                </c:pt>
                <c:pt idx="16">
                  <c:v>99999.81</c:v>
                </c:pt>
                <c:pt idx="17">
                  <c:v>99999.81</c:v>
                </c:pt>
                <c:pt idx="18">
                  <c:v>99999.81</c:v>
                </c:pt>
                <c:pt idx="19">
                  <c:v>99999.81</c:v>
                </c:pt>
                <c:pt idx="20">
                  <c:v>99999.81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1-4382-8F58-49BA9FAFB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35047"/>
        <c:axId val="524754183"/>
      </c:lineChart>
      <c:catAx>
        <c:axId val="5247350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54183"/>
        <c:crosses val="autoZero"/>
        <c:auto val="1"/>
        <c:lblAlgn val="ctr"/>
        <c:lblOffset val="100"/>
        <c:noMultiLvlLbl val="0"/>
      </c:catAx>
      <c:valAx>
        <c:axId val="524754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Volúmenes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35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áreas por edad al inicio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Ordenado!$B$6:$U$6</c:f>
              <c:numCache>
                <c:formatCode>0.0</c:formatCode>
                <c:ptCount val="20"/>
                <c:pt idx="0">
                  <c:v>284.73750000000001</c:v>
                </c:pt>
                <c:pt idx="1">
                  <c:v>284.73750000000001</c:v>
                </c:pt>
                <c:pt idx="2">
                  <c:v>284.73750000000001</c:v>
                </c:pt>
                <c:pt idx="3">
                  <c:v>284.73750000000001</c:v>
                </c:pt>
                <c:pt idx="4">
                  <c:v>284.73750000000001</c:v>
                </c:pt>
                <c:pt idx="5">
                  <c:v>284.73750000000001</c:v>
                </c:pt>
                <c:pt idx="6">
                  <c:v>284.73750000000001</c:v>
                </c:pt>
                <c:pt idx="7">
                  <c:v>284.73750000000001</c:v>
                </c:pt>
                <c:pt idx="8">
                  <c:v>284.73750000000001</c:v>
                </c:pt>
                <c:pt idx="9">
                  <c:v>284.73750000000001</c:v>
                </c:pt>
                <c:pt idx="10">
                  <c:v>284.73750000000001</c:v>
                </c:pt>
                <c:pt idx="11">
                  <c:v>284.73750000000001</c:v>
                </c:pt>
                <c:pt idx="12">
                  <c:v>284.73750000000001</c:v>
                </c:pt>
                <c:pt idx="13">
                  <c:v>284.73750000000001</c:v>
                </c:pt>
                <c:pt idx="14">
                  <c:v>284.73750000000001</c:v>
                </c:pt>
                <c:pt idx="15">
                  <c:v>284.73750000000001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D-4FDE-9421-87C8D8487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95080"/>
        <c:axId val="1392797160"/>
      </c:barChart>
      <c:catAx>
        <c:axId val="139279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Edad de los rodales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97160"/>
        <c:crosses val="autoZero"/>
        <c:auto val="1"/>
        <c:lblAlgn val="ctr"/>
        <c:lblOffset val="100"/>
        <c:noMultiLvlLbl val="0"/>
      </c:catAx>
      <c:valAx>
        <c:axId val="139279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Superficies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9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Dinámica de las cosechas (superficies)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Ordenado!$AR$6:$AR$55</c:f>
              <c:numCache>
                <c:formatCode>0.0</c:formatCode>
                <c:ptCount val="50"/>
                <c:pt idx="0">
                  <c:v>284.73750000000001</c:v>
                </c:pt>
                <c:pt idx="1">
                  <c:v>284.73750000000001</c:v>
                </c:pt>
                <c:pt idx="2">
                  <c:v>284.73750000000001</c:v>
                </c:pt>
                <c:pt idx="3">
                  <c:v>284.73750000000001</c:v>
                </c:pt>
                <c:pt idx="4">
                  <c:v>284.73750000000001</c:v>
                </c:pt>
                <c:pt idx="5">
                  <c:v>284.73750000000001</c:v>
                </c:pt>
                <c:pt idx="6">
                  <c:v>284.73750000000001</c:v>
                </c:pt>
                <c:pt idx="7">
                  <c:v>284.73750000000001</c:v>
                </c:pt>
                <c:pt idx="8">
                  <c:v>284.73750000000001</c:v>
                </c:pt>
                <c:pt idx="9">
                  <c:v>284.73750000000001</c:v>
                </c:pt>
                <c:pt idx="10">
                  <c:v>284.73750000000001</c:v>
                </c:pt>
                <c:pt idx="11">
                  <c:v>284.73750000000001</c:v>
                </c:pt>
                <c:pt idx="12">
                  <c:v>284.73750000000001</c:v>
                </c:pt>
                <c:pt idx="13">
                  <c:v>284.73750000000001</c:v>
                </c:pt>
                <c:pt idx="14">
                  <c:v>284.73750000000001</c:v>
                </c:pt>
                <c:pt idx="15">
                  <c:v>284.73750000000001</c:v>
                </c:pt>
                <c:pt idx="16">
                  <c:v>284.73750000000001</c:v>
                </c:pt>
                <c:pt idx="17">
                  <c:v>284.73750000000001</c:v>
                </c:pt>
                <c:pt idx="18">
                  <c:v>284.73750000000001</c:v>
                </c:pt>
                <c:pt idx="19">
                  <c:v>284.73750000000001</c:v>
                </c:pt>
                <c:pt idx="20">
                  <c:v>284.73750000000001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89-42A6-BBF1-642CACFE9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35047"/>
        <c:axId val="524754183"/>
      </c:lineChart>
      <c:catAx>
        <c:axId val="5247350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54183"/>
        <c:crosses val="autoZero"/>
        <c:auto val="1"/>
        <c:lblAlgn val="ctr"/>
        <c:lblOffset val="100"/>
        <c:noMultiLvlLbl val="0"/>
      </c:catAx>
      <c:valAx>
        <c:axId val="524754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Volúmenes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35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Dinámica de las cosechas (superficies)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Invariante!$AR$6:$AR$55</c:f>
              <c:numCache>
                <c:formatCode>0.0</c:formatCode>
                <c:ptCount val="50"/>
                <c:pt idx="0">
                  <c:v>275.69499999999999</c:v>
                </c:pt>
                <c:pt idx="1">
                  <c:v>275.69499999999999</c:v>
                </c:pt>
                <c:pt idx="2">
                  <c:v>275.69499999999999</c:v>
                </c:pt>
                <c:pt idx="3">
                  <c:v>275.69499999999999</c:v>
                </c:pt>
                <c:pt idx="4">
                  <c:v>275.69499999999999</c:v>
                </c:pt>
                <c:pt idx="5">
                  <c:v>275.69499999999999</c:v>
                </c:pt>
                <c:pt idx="6">
                  <c:v>275.69499999999999</c:v>
                </c:pt>
                <c:pt idx="7">
                  <c:v>275.69499999999999</c:v>
                </c:pt>
                <c:pt idx="8">
                  <c:v>275.69499999999999</c:v>
                </c:pt>
                <c:pt idx="9">
                  <c:v>275.69499999999999</c:v>
                </c:pt>
                <c:pt idx="10">
                  <c:v>275.69499999999999</c:v>
                </c:pt>
                <c:pt idx="11">
                  <c:v>275.69499999999999</c:v>
                </c:pt>
                <c:pt idx="12">
                  <c:v>275.69499999999999</c:v>
                </c:pt>
                <c:pt idx="13">
                  <c:v>275.69499999999999</c:v>
                </c:pt>
                <c:pt idx="14">
                  <c:v>275.69499999999999</c:v>
                </c:pt>
                <c:pt idx="15">
                  <c:v>275.69499999999999</c:v>
                </c:pt>
                <c:pt idx="16">
                  <c:v>275.69499999999999</c:v>
                </c:pt>
                <c:pt idx="17">
                  <c:v>275.69499999999999</c:v>
                </c:pt>
                <c:pt idx="18">
                  <c:v>275.69499999999999</c:v>
                </c:pt>
                <c:pt idx="19">
                  <c:v>275.69499999999999</c:v>
                </c:pt>
                <c:pt idx="20">
                  <c:v>275.69499999999999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E-4C9C-9A67-590B7ED68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494264"/>
        <c:axId val="810495512"/>
      </c:lineChart>
      <c:catAx>
        <c:axId val="810494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495512"/>
        <c:crosses val="autoZero"/>
        <c:auto val="1"/>
        <c:lblAlgn val="ctr"/>
        <c:lblOffset val="100"/>
        <c:noMultiLvlLbl val="0"/>
      </c:catAx>
      <c:valAx>
        <c:axId val="81049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Superficies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4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Dinámica de las cosechas (volúmenes)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3175">
                <a:solidFill>
                  <a:srgbClr val="FFC000"/>
                </a:solidFill>
                <a:prstDash val="solid"/>
              </a:ln>
              <a:effectLst/>
            </c:spPr>
          </c:marker>
          <c:val>
            <c:numRef>
              <c:f>Invariante!$AS$6:$AS$55</c:f>
              <c:numCache>
                <c:formatCode>0</c:formatCode>
                <c:ptCount val="50"/>
                <c:pt idx="0">
                  <c:v>100000.09039999999</c:v>
                </c:pt>
                <c:pt idx="1">
                  <c:v>100000.09039999999</c:v>
                </c:pt>
                <c:pt idx="2">
                  <c:v>100000.09039999999</c:v>
                </c:pt>
                <c:pt idx="3">
                  <c:v>100000.09039999999</c:v>
                </c:pt>
                <c:pt idx="4">
                  <c:v>100000.09039999999</c:v>
                </c:pt>
                <c:pt idx="5">
                  <c:v>100000.09039999999</c:v>
                </c:pt>
                <c:pt idx="6">
                  <c:v>100000.09039999999</c:v>
                </c:pt>
                <c:pt idx="7">
                  <c:v>100000.09039999999</c:v>
                </c:pt>
                <c:pt idx="8">
                  <c:v>100000.09039999999</c:v>
                </c:pt>
                <c:pt idx="9">
                  <c:v>100000.09039999999</c:v>
                </c:pt>
                <c:pt idx="10">
                  <c:v>100000.09039999999</c:v>
                </c:pt>
                <c:pt idx="11">
                  <c:v>100000.09039999999</c:v>
                </c:pt>
                <c:pt idx="12">
                  <c:v>100000.09039999999</c:v>
                </c:pt>
                <c:pt idx="13">
                  <c:v>100000.09039999999</c:v>
                </c:pt>
                <c:pt idx="14">
                  <c:v>100000.09039999999</c:v>
                </c:pt>
                <c:pt idx="15">
                  <c:v>100000.09039999999</c:v>
                </c:pt>
                <c:pt idx="16">
                  <c:v>100000.09039999999</c:v>
                </c:pt>
                <c:pt idx="17">
                  <c:v>100000.09039999999</c:v>
                </c:pt>
                <c:pt idx="18">
                  <c:v>100000.09039999999</c:v>
                </c:pt>
                <c:pt idx="19">
                  <c:v>100000.09039999999</c:v>
                </c:pt>
                <c:pt idx="20">
                  <c:v>100000.09039999999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2F-4881-914C-85213F585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35047"/>
        <c:axId val="524754183"/>
      </c:lineChart>
      <c:catAx>
        <c:axId val="5247350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54183"/>
        <c:crosses val="autoZero"/>
        <c:auto val="1"/>
        <c:lblAlgn val="ctr"/>
        <c:lblOffset val="100"/>
        <c:noMultiLvlLbl val="0"/>
      </c:catAx>
      <c:valAx>
        <c:axId val="524754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Volúmenes (m3)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35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209550</xdr:colOff>
      <xdr:row>19</xdr:row>
      <xdr:rowOff>0</xdr:rowOff>
    </xdr:from>
    <xdr:to>
      <xdr:col>40</xdr:col>
      <xdr:colOff>304800</xdr:colOff>
      <xdr:row>33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47D073-6759-4BB2-B31B-E8B3024507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219075</xdr:colOff>
      <xdr:row>35</xdr:row>
      <xdr:rowOff>0</xdr:rowOff>
    </xdr:from>
    <xdr:to>
      <xdr:col>40</xdr:col>
      <xdr:colOff>314325</xdr:colOff>
      <xdr:row>49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1538C8-35D7-4734-B378-DB58B58908E6}"/>
            </a:ext>
            <a:ext uri="{147F2762-F138-4A5C-976F-8EAC2B608ADB}">
              <a16:predDERef xmlns:a16="http://schemas.microsoft.com/office/drawing/2014/main" pred="{0C47D073-6759-4BB2-B31B-E8B3024507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438150</xdr:colOff>
      <xdr:row>22</xdr:row>
      <xdr:rowOff>9525</xdr:rowOff>
    </xdr:from>
    <xdr:to>
      <xdr:col>13</xdr:col>
      <xdr:colOff>85725</xdr:colOff>
      <xdr:row>36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CB289B-8DAC-4AFB-96FD-0E20356E97B4}"/>
            </a:ext>
            <a:ext uri="{147F2762-F138-4A5C-976F-8EAC2B608ADB}">
              <a16:predDERef xmlns:a16="http://schemas.microsoft.com/office/drawing/2014/main" pred="{9F1538C8-35D7-4734-B378-DB58B5890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38</xdr:row>
      <xdr:rowOff>0</xdr:rowOff>
    </xdr:from>
    <xdr:to>
      <xdr:col>13</xdr:col>
      <xdr:colOff>104775</xdr:colOff>
      <xdr:row>52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CF2B40-79DB-4223-ABF5-707F285BAA92}"/>
            </a:ext>
            <a:ext uri="{147F2762-F138-4A5C-976F-8EAC2B608ADB}">
              <a16:predDERef xmlns:a16="http://schemas.microsoft.com/office/drawing/2014/main" pred="{68CB289B-8DAC-4AFB-96FD-0E20356E9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219075</xdr:colOff>
      <xdr:row>43</xdr:row>
      <xdr:rowOff>0</xdr:rowOff>
    </xdr:from>
    <xdr:to>
      <xdr:col>40</xdr:col>
      <xdr:colOff>314325</xdr:colOff>
      <xdr:row>57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131DA9-7988-4B7E-BEC7-583136632DBA}"/>
            </a:ext>
            <a:ext uri="{147F2762-F138-4A5C-976F-8EAC2B608ADB}">
              <a16:predDERef xmlns:a16="http://schemas.microsoft.com/office/drawing/2014/main" pred="{9A92C005-241C-4278-BC4B-27D4A3295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438150</xdr:colOff>
      <xdr:row>30</xdr:row>
      <xdr:rowOff>9525</xdr:rowOff>
    </xdr:from>
    <xdr:to>
      <xdr:col>13</xdr:col>
      <xdr:colOff>85725</xdr:colOff>
      <xdr:row>44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7313A9-F365-4FA2-8DE0-16FE6A2BD875}"/>
            </a:ext>
            <a:ext uri="{147F2762-F138-4A5C-976F-8EAC2B608ADB}">
              <a16:predDERef xmlns:a16="http://schemas.microsoft.com/office/drawing/2014/main" pred="{2E131DA9-7988-4B7E-BEC7-583136632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228600</xdr:colOff>
      <xdr:row>27</xdr:row>
      <xdr:rowOff>9525</xdr:rowOff>
    </xdr:from>
    <xdr:to>
      <xdr:col>40</xdr:col>
      <xdr:colOff>323850</xdr:colOff>
      <xdr:row>41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8A0146A-72FE-4A53-ADCF-A9AB9DF71F2C}"/>
            </a:ext>
            <a:ext uri="{147F2762-F138-4A5C-976F-8EAC2B608ADB}">
              <a16:predDERef xmlns:a16="http://schemas.microsoft.com/office/drawing/2014/main" pred="{0B7313A9-F365-4FA2-8DE0-16FE6A2BD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209550</xdr:colOff>
      <xdr:row>27</xdr:row>
      <xdr:rowOff>0</xdr:rowOff>
    </xdr:from>
    <xdr:to>
      <xdr:col>40</xdr:col>
      <xdr:colOff>304800</xdr:colOff>
      <xdr:row>41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819F3F-D814-4177-AEC5-6ECA0A64F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219075</xdr:colOff>
      <xdr:row>43</xdr:row>
      <xdr:rowOff>0</xdr:rowOff>
    </xdr:from>
    <xdr:to>
      <xdr:col>40</xdr:col>
      <xdr:colOff>314325</xdr:colOff>
      <xdr:row>57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73D884-17AD-4E14-90AD-DEE1FCF56040}"/>
            </a:ext>
            <a:ext uri="{147F2762-F138-4A5C-976F-8EAC2B608ADB}">
              <a16:predDERef xmlns:a16="http://schemas.microsoft.com/office/drawing/2014/main" pred="{6E819F3F-D814-4177-AEC5-6ECA0A64F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438150</xdr:colOff>
      <xdr:row>30</xdr:row>
      <xdr:rowOff>9525</xdr:rowOff>
    </xdr:from>
    <xdr:to>
      <xdr:col>13</xdr:col>
      <xdr:colOff>85725</xdr:colOff>
      <xdr:row>44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528901-32D2-4C16-A14D-AEAE50EE4010}"/>
            </a:ext>
            <a:ext uri="{147F2762-F138-4A5C-976F-8EAC2B608ADB}">
              <a16:predDERef xmlns:a16="http://schemas.microsoft.com/office/drawing/2014/main" pred="{B073D884-17AD-4E14-90AD-DEE1FCF56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I7" sqref="I7"/>
    </sheetView>
  </sheetViews>
  <sheetFormatPr defaultRowHeight="15"/>
  <cols>
    <col min="1" max="1" width="29.42578125" bestFit="1" customWidth="1"/>
    <col min="2" max="2" width="14.28515625" bestFit="1" customWidth="1"/>
    <col min="4" max="4" width="11.140625" bestFit="1" customWidth="1"/>
    <col min="5" max="5" width="12.85546875" bestFit="1" customWidth="1"/>
    <col min="6" max="6" width="22.85546875" bestFit="1" customWidth="1"/>
    <col min="7" max="7" width="13" bestFit="1" customWidth="1"/>
  </cols>
  <sheetData>
    <row r="1" spans="1:14">
      <c r="A1" t="s">
        <v>0</v>
      </c>
      <c r="B1" s="1">
        <v>600</v>
      </c>
      <c r="D1" s="2" t="s">
        <v>1</v>
      </c>
      <c r="J1" s="4" t="s">
        <v>2</v>
      </c>
      <c r="K1" s="19">
        <v>100000</v>
      </c>
      <c r="L1" s="4"/>
      <c r="M1" s="4"/>
      <c r="N1" s="4"/>
    </row>
    <row r="2" spans="1:14">
      <c r="A2" t="s">
        <v>3</v>
      </c>
      <c r="B2" s="1">
        <v>6</v>
      </c>
      <c r="D2" s="2" t="s">
        <v>4</v>
      </c>
      <c r="E2" s="2" t="s">
        <v>5</v>
      </c>
      <c r="F2" t="s">
        <v>6</v>
      </c>
      <c r="G2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>
      <c r="A3" t="s">
        <v>14</v>
      </c>
      <c r="B3" s="1">
        <v>8</v>
      </c>
      <c r="D3" s="2">
        <v>4</v>
      </c>
      <c r="E3" s="3">
        <v>23</v>
      </c>
      <c r="F3" s="7">
        <f>(E3*$B$3)-$B$1</f>
        <v>-416</v>
      </c>
      <c r="G3" s="8">
        <f>-$B$1+F3/((1+$B$4)^D3-1)-($B$2/$B$4)</f>
        <v>-2650.3384472608104</v>
      </c>
    </row>
    <row r="4" spans="1:14">
      <c r="A4" t="s">
        <v>15</v>
      </c>
      <c r="B4" s="1">
        <v>0.05</v>
      </c>
      <c r="D4" s="2">
        <v>5</v>
      </c>
      <c r="E4" s="3">
        <v>47.6</v>
      </c>
      <c r="F4" s="7">
        <f t="shared" ref="F4:F19" si="0">(E4*$B$3)-$B$1</f>
        <v>-219.2</v>
      </c>
      <c r="G4" s="8">
        <f t="shared" ref="G4:G19" si="1">-$B$1+F4/((1+$B$4)^D4-1)-($B$2/$B$4)</f>
        <v>-1513.3935149943272</v>
      </c>
    </row>
    <row r="5" spans="1:14">
      <c r="D5" s="2">
        <v>6</v>
      </c>
      <c r="E5" s="3">
        <v>77.3</v>
      </c>
      <c r="F5" s="7">
        <f t="shared" si="0"/>
        <v>18.399999999999977</v>
      </c>
      <c r="G5" s="8">
        <f t="shared" si="1"/>
        <v>-665.89757173545081</v>
      </c>
    </row>
    <row r="6" spans="1:14">
      <c r="A6" s="4" t="s">
        <v>4</v>
      </c>
      <c r="B6" s="4" t="s">
        <v>16</v>
      </c>
      <c r="D6" s="2">
        <v>7</v>
      </c>
      <c r="E6" s="3">
        <v>109.2</v>
      </c>
      <c r="F6" s="7">
        <f t="shared" si="0"/>
        <v>273.60000000000002</v>
      </c>
      <c r="G6" s="8">
        <f t="shared" si="1"/>
        <v>-47.929953462554067</v>
      </c>
    </row>
    <row r="7" spans="1:14">
      <c r="A7" s="5">
        <v>2</v>
      </c>
      <c r="B7" s="6">
        <v>266</v>
      </c>
      <c r="D7" s="2">
        <v>8</v>
      </c>
      <c r="E7" s="3">
        <v>141.6</v>
      </c>
      <c r="F7" s="7">
        <f t="shared" si="0"/>
        <v>532.79999999999995</v>
      </c>
      <c r="G7" s="8">
        <f t="shared" si="1"/>
        <v>395.91564601657024</v>
      </c>
      <c r="I7">
        <f>D7</f>
        <v>8</v>
      </c>
      <c r="J7" s="7">
        <f>$K$1/N7</f>
        <v>5649.7175141242942</v>
      </c>
      <c r="K7" s="7">
        <f>J7/I7</f>
        <v>706.21468926553678</v>
      </c>
      <c r="L7" s="8">
        <f>K7*SUM($E$7:E7)</f>
        <v>100000</v>
      </c>
      <c r="M7" s="16">
        <f>$K$1/L7</f>
        <v>1</v>
      </c>
      <c r="N7" s="15">
        <f>E7/D7</f>
        <v>17.7</v>
      </c>
    </row>
    <row r="8" spans="1:14">
      <c r="A8" s="5">
        <v>6</v>
      </c>
      <c r="B8" s="6">
        <v>220</v>
      </c>
      <c r="D8" s="2">
        <v>9</v>
      </c>
      <c r="E8" s="3">
        <v>173.2</v>
      </c>
      <c r="F8" s="7">
        <f t="shared" si="0"/>
        <v>785.59999999999991</v>
      </c>
      <c r="G8" s="8">
        <f t="shared" si="1"/>
        <v>704.92253657957758</v>
      </c>
      <c r="I8">
        <f t="shared" ref="I8:I19" si="2">D8</f>
        <v>9</v>
      </c>
      <c r="J8" s="7">
        <f>$K$1/N8</f>
        <v>5196.3048498845264</v>
      </c>
      <c r="K8" s="7">
        <f t="shared" ref="K8:K19" si="3">J8/I8</f>
        <v>577.36720554272517</v>
      </c>
      <c r="L8" s="8">
        <f>K8*SUM($E$7:E8)</f>
        <v>181755.19630484987</v>
      </c>
      <c r="M8" s="16">
        <f t="shared" ref="M8:M19" si="4">$K$1/L8</f>
        <v>0.55019059720457442</v>
      </c>
      <c r="N8" s="15">
        <f>E8/D8</f>
        <v>19.244444444444444</v>
      </c>
    </row>
    <row r="9" spans="1:14">
      <c r="A9" s="5">
        <v>7</v>
      </c>
      <c r="B9" s="6">
        <v>182</v>
      </c>
      <c r="D9" s="2">
        <v>10</v>
      </c>
      <c r="E9" s="3">
        <v>203.6</v>
      </c>
      <c r="F9" s="7">
        <f t="shared" si="0"/>
        <v>1028.8</v>
      </c>
      <c r="G9" s="8">
        <f t="shared" si="1"/>
        <v>915.88613448923638</v>
      </c>
      <c r="I9">
        <f t="shared" si="2"/>
        <v>10</v>
      </c>
      <c r="J9" s="7">
        <f>$K$1/N9</f>
        <v>4911.5913555992147</v>
      </c>
      <c r="K9" s="7">
        <f t="shared" si="3"/>
        <v>491.15913555992148</v>
      </c>
      <c r="L9" s="8">
        <f>K9*SUM($E$7:E9)</f>
        <v>254616.89587426328</v>
      </c>
      <c r="M9" s="16">
        <f t="shared" si="4"/>
        <v>0.39274691358024688</v>
      </c>
      <c r="N9" s="15">
        <f>E9/D9</f>
        <v>20.36</v>
      </c>
    </row>
    <row r="10" spans="1:14">
      <c r="A10" s="5">
        <v>9</v>
      </c>
      <c r="B10" s="6">
        <v>151</v>
      </c>
      <c r="D10" s="2">
        <v>11</v>
      </c>
      <c r="E10" s="3">
        <v>232.4</v>
      </c>
      <c r="F10" s="7">
        <f t="shared" si="0"/>
        <v>1259.2</v>
      </c>
      <c r="G10" s="8">
        <f t="shared" si="1"/>
        <v>1052.6738433009841</v>
      </c>
      <c r="I10">
        <f t="shared" si="2"/>
        <v>11</v>
      </c>
      <c r="J10" s="7">
        <f>$K$1/N10</f>
        <v>4733.2185886402749</v>
      </c>
      <c r="K10" s="7">
        <f t="shared" si="3"/>
        <v>430.29259896729769</v>
      </c>
      <c r="L10" s="8">
        <f>K10*SUM($E$7:E10)</f>
        <v>323063.6833046471</v>
      </c>
      <c r="M10" s="16">
        <f t="shared" si="4"/>
        <v>0.30953649440596703</v>
      </c>
      <c r="N10" s="15">
        <f>E10/D10</f>
        <v>21.127272727272729</v>
      </c>
    </row>
    <row r="11" spans="1:14">
      <c r="A11" s="5">
        <v>11</v>
      </c>
      <c r="B11" s="6">
        <v>363</v>
      </c>
      <c r="D11" s="2">
        <v>12</v>
      </c>
      <c r="E11" s="3">
        <v>259.39999999999998</v>
      </c>
      <c r="F11" s="7">
        <f t="shared" si="0"/>
        <v>1475.1999999999998</v>
      </c>
      <c r="G11" s="8">
        <f t="shared" si="1"/>
        <v>1133.6008972541372</v>
      </c>
      <c r="I11">
        <f t="shared" si="2"/>
        <v>12</v>
      </c>
      <c r="J11" s="7">
        <f>$K$1/N11</f>
        <v>4626.0601387818051</v>
      </c>
      <c r="K11" s="7">
        <f t="shared" si="3"/>
        <v>385.50501156515043</v>
      </c>
      <c r="L11" s="8">
        <f>K11*SUM($E$7:E11)</f>
        <v>389437.16268311493</v>
      </c>
      <c r="M11" s="16">
        <f t="shared" si="4"/>
        <v>0.25678083547812308</v>
      </c>
      <c r="N11" s="15">
        <f>E11/D11</f>
        <v>21.616666666666664</v>
      </c>
    </row>
    <row r="12" spans="1:14">
      <c r="A12" s="5">
        <v>13</v>
      </c>
      <c r="B12" s="6">
        <v>250</v>
      </c>
      <c r="D12" s="2">
        <v>13</v>
      </c>
      <c r="E12" s="3">
        <v>284.7</v>
      </c>
      <c r="F12" s="7">
        <f>(E12*$B$3)-$B$1</f>
        <v>1677.6</v>
      </c>
      <c r="G12" s="8">
        <f t="shared" si="1"/>
        <v>1174.2038329075974</v>
      </c>
      <c r="I12">
        <f t="shared" si="2"/>
        <v>13</v>
      </c>
      <c r="J12" s="7">
        <f>$K$1/N12</f>
        <v>4566.210045662101</v>
      </c>
      <c r="K12" s="7">
        <f t="shared" si="3"/>
        <v>351.24692658939239</v>
      </c>
      <c r="L12" s="8">
        <f>K12*SUM($E$7:E12)</f>
        <v>454829.64524060418</v>
      </c>
      <c r="M12" s="16">
        <f t="shared" si="4"/>
        <v>0.21986253764769478</v>
      </c>
      <c r="N12" s="15">
        <f>E12/D12</f>
        <v>21.9</v>
      </c>
    </row>
    <row r="13" spans="1:14">
      <c r="A13" s="5">
        <v>14</v>
      </c>
      <c r="B13" s="6">
        <v>233</v>
      </c>
      <c r="D13" s="2">
        <v>14</v>
      </c>
      <c r="E13" s="3">
        <v>308.39999999999998</v>
      </c>
      <c r="F13" s="7">
        <f t="shared" si="0"/>
        <v>1867.1999999999998</v>
      </c>
      <c r="G13" s="8">
        <f t="shared" si="1"/>
        <v>1185.4391154119269</v>
      </c>
      <c r="I13">
        <f t="shared" si="2"/>
        <v>14</v>
      </c>
      <c r="J13" s="7">
        <f>$K$1/N13</f>
        <v>4539.5590142671854</v>
      </c>
      <c r="K13" s="7">
        <f t="shared" si="3"/>
        <v>324.25421530479895</v>
      </c>
      <c r="L13" s="8">
        <f>K13*SUM($E$7:E13)</f>
        <v>519876.78339818405</v>
      </c>
      <c r="M13" s="16">
        <f t="shared" si="4"/>
        <v>0.19235327137778338</v>
      </c>
      <c r="N13" s="14">
        <f>E13/D13</f>
        <v>22.028571428571428</v>
      </c>
    </row>
    <row r="14" spans="1:14">
      <c r="A14" s="5">
        <v>16</v>
      </c>
      <c r="B14" s="6">
        <v>289</v>
      </c>
      <c r="D14" s="2">
        <v>15</v>
      </c>
      <c r="E14" s="3">
        <v>330.5</v>
      </c>
      <c r="F14" s="7">
        <f t="shared" si="0"/>
        <v>2044</v>
      </c>
      <c r="G14" s="8">
        <f t="shared" si="1"/>
        <v>1174.472717465909</v>
      </c>
      <c r="I14">
        <f t="shared" si="2"/>
        <v>15</v>
      </c>
      <c r="J14" s="7">
        <f>$K$1/N14</f>
        <v>4538.5779122541599</v>
      </c>
      <c r="K14" s="7">
        <f t="shared" si="3"/>
        <v>302.57186081694397</v>
      </c>
      <c r="L14" s="8">
        <f>K14*SUM($E$7:E14)</f>
        <v>585113.46444780612</v>
      </c>
      <c r="M14" s="16">
        <f t="shared" si="4"/>
        <v>0.17090702244285869</v>
      </c>
      <c r="N14" s="14">
        <f>E14/D14</f>
        <v>22.033333333333335</v>
      </c>
    </row>
    <row r="15" spans="1:14">
      <c r="A15" s="5">
        <v>19</v>
      </c>
      <c r="B15" s="6">
        <v>123</v>
      </c>
      <c r="D15" s="2">
        <v>16</v>
      </c>
      <c r="E15" s="3">
        <v>351.2</v>
      </c>
      <c r="F15" s="7">
        <f t="shared" si="0"/>
        <v>2209.6</v>
      </c>
      <c r="G15" s="8">
        <f t="shared" si="1"/>
        <v>1147.9917733481198</v>
      </c>
      <c r="I15">
        <f t="shared" si="2"/>
        <v>16</v>
      </c>
      <c r="J15" s="7">
        <f>$K$1/N15</f>
        <v>4555.8086560364463</v>
      </c>
      <c r="K15" s="7">
        <f t="shared" si="3"/>
        <v>284.7380410022779</v>
      </c>
      <c r="L15" s="8">
        <f>K15*SUM($E$7:E15)</f>
        <v>650626.42369020486</v>
      </c>
      <c r="M15" s="16">
        <f t="shared" si="4"/>
        <v>0.15369803063457335</v>
      </c>
      <c r="N15" s="15">
        <f>E15/D15</f>
        <v>21.95</v>
      </c>
    </row>
    <row r="16" spans="1:14">
      <c r="A16" s="5">
        <v>20</v>
      </c>
      <c r="B16" s="6">
        <v>139</v>
      </c>
      <c r="D16" s="2">
        <v>17</v>
      </c>
      <c r="E16" s="3">
        <v>370.4</v>
      </c>
      <c r="F16" s="7">
        <f t="shared" si="0"/>
        <v>2363.1999999999998</v>
      </c>
      <c r="G16" s="8">
        <f t="shared" si="1"/>
        <v>1109.076234787505</v>
      </c>
      <c r="I16">
        <f t="shared" si="2"/>
        <v>17</v>
      </c>
      <c r="J16" s="7">
        <f>$K$1/N16</f>
        <v>4589.6328293736506</v>
      </c>
      <c r="K16" s="7">
        <f t="shared" si="3"/>
        <v>269.97840172786181</v>
      </c>
      <c r="L16" s="8">
        <f>K16*SUM($E$7:E16)</f>
        <v>716900.64794816414</v>
      </c>
      <c r="M16" s="16">
        <f t="shared" si="4"/>
        <v>0.13948934247194397</v>
      </c>
      <c r="N16" s="15">
        <f>E16/D16</f>
        <v>21.788235294117644</v>
      </c>
    </row>
    <row r="17" spans="2:14">
      <c r="B17">
        <f>SUM(B7:B16)</f>
        <v>2216</v>
      </c>
      <c r="D17" s="2">
        <v>18</v>
      </c>
      <c r="E17" s="3">
        <v>388.5</v>
      </c>
      <c r="F17" s="7">
        <f t="shared" si="0"/>
        <v>2508</v>
      </c>
      <c r="G17" s="8">
        <f t="shared" si="1"/>
        <v>1062.9985115579582</v>
      </c>
      <c r="I17">
        <f t="shared" si="2"/>
        <v>18</v>
      </c>
      <c r="J17" s="7">
        <f>$K$1/N17</f>
        <v>4633.2046332046339</v>
      </c>
      <c r="K17" s="7">
        <f t="shared" si="3"/>
        <v>257.40025740025743</v>
      </c>
      <c r="L17" s="8">
        <f>K17*SUM($E$7:E17)</f>
        <v>783500.64350064355</v>
      </c>
      <c r="M17" s="16">
        <f t="shared" si="4"/>
        <v>0.12763231380794374</v>
      </c>
      <c r="N17" s="15">
        <f>E17/D17</f>
        <v>21.583333333333332</v>
      </c>
    </row>
    <row r="18" spans="2:14">
      <c r="D18" s="2">
        <v>19</v>
      </c>
      <c r="E18" s="3">
        <v>405.3</v>
      </c>
      <c r="F18" s="7">
        <f t="shared" si="0"/>
        <v>2642.4</v>
      </c>
      <c r="G18" s="8">
        <f t="shared" si="1"/>
        <v>1010.5083086550533</v>
      </c>
      <c r="I18">
        <f t="shared" si="2"/>
        <v>19</v>
      </c>
      <c r="J18" s="7">
        <f>$K$1/N18</f>
        <v>4687.8855169010612</v>
      </c>
      <c r="K18" s="7">
        <f t="shared" si="3"/>
        <v>246.73081667900323</v>
      </c>
      <c r="L18" s="8">
        <f>K18*SUM($E$7:E18)</f>
        <v>851023.93288921786</v>
      </c>
      <c r="M18" s="16">
        <f t="shared" si="4"/>
        <v>0.11750550852371565</v>
      </c>
      <c r="N18" s="15">
        <f>E18/D18</f>
        <v>21.331578947368421</v>
      </c>
    </row>
    <row r="19" spans="2:14">
      <c r="D19" s="2">
        <v>20</v>
      </c>
      <c r="E19" s="3">
        <v>421.1</v>
      </c>
      <c r="F19" s="7">
        <f t="shared" si="0"/>
        <v>2768.8</v>
      </c>
      <c r="G19" s="8">
        <f t="shared" si="1"/>
        <v>954.71350827172205</v>
      </c>
      <c r="I19">
        <f t="shared" si="2"/>
        <v>20</v>
      </c>
      <c r="J19" s="7">
        <f>$K$1/N19</f>
        <v>4749.4656851104255</v>
      </c>
      <c r="K19" s="7">
        <f t="shared" si="3"/>
        <v>237.47328425552126</v>
      </c>
      <c r="L19" s="8">
        <f>K19*SUM($E$7:E19)</f>
        <v>919092.85205414391</v>
      </c>
      <c r="M19" s="16">
        <f t="shared" si="4"/>
        <v>0.10880293517298401</v>
      </c>
      <c r="N19" s="15">
        <f>E19/D19</f>
        <v>21.055</v>
      </c>
    </row>
  </sheetData>
  <conditionalFormatting sqref="G3:G19">
    <cfRule type="top10" dxfId="5" priority="3" rank="1"/>
  </conditionalFormatting>
  <conditionalFormatting sqref="N7:N19">
    <cfRule type="top10" dxfId="4" priority="2" rank="1"/>
  </conditionalFormatting>
  <conditionalFormatting sqref="J7:J19">
    <cfRule type="top10" dxfId="3" priority="1" bottom="1" rank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D805-0022-4101-B576-A154F2C65AE8}">
  <dimension ref="A1:AW48"/>
  <sheetViews>
    <sheetView workbookViewId="0">
      <selection activeCell="AV7" sqref="AV7"/>
    </sheetView>
  </sheetViews>
  <sheetFormatPr defaultRowHeight="15"/>
  <cols>
    <col min="2" max="16" width="6.7109375" customWidth="1"/>
    <col min="17" max="17" width="9.140625" bestFit="1" customWidth="1"/>
    <col min="18" max="21" width="6.7109375" customWidth="1"/>
    <col min="22" max="22" width="4.28515625" customWidth="1"/>
    <col min="23" max="42" width="6.7109375" customWidth="1"/>
    <col min="44" max="44" width="14.28515625" bestFit="1" customWidth="1"/>
    <col min="45" max="45" width="16" bestFit="1" customWidth="1"/>
  </cols>
  <sheetData>
    <row r="1" spans="1:49">
      <c r="A1" t="s">
        <v>16</v>
      </c>
      <c r="C1">
        <f>SUM(B6:U6)</f>
        <v>2216</v>
      </c>
      <c r="AR1" t="s">
        <v>0</v>
      </c>
      <c r="AS1" s="1">
        <v>600</v>
      </c>
      <c r="AU1" t="s">
        <v>17</v>
      </c>
      <c r="AV1" s="1">
        <v>1185.4391154119269</v>
      </c>
    </row>
    <row r="2" spans="1:49">
      <c r="AR2" t="s">
        <v>3</v>
      </c>
      <c r="AS2" s="1">
        <v>6</v>
      </c>
    </row>
    <row r="3" spans="1:49">
      <c r="AR3" t="s">
        <v>14</v>
      </c>
      <c r="AS3" s="1">
        <v>8</v>
      </c>
    </row>
    <row r="4" spans="1:49">
      <c r="A4" s="10" t="s">
        <v>18</v>
      </c>
      <c r="B4" s="11" t="s">
        <v>19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W4" s="4" t="s">
        <v>20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R4" t="s">
        <v>15</v>
      </c>
      <c r="AS4" s="1">
        <v>0.05</v>
      </c>
      <c r="AT4" s="12"/>
      <c r="AU4" s="12" t="s">
        <v>21</v>
      </c>
      <c r="AV4" s="12"/>
      <c r="AW4" s="12"/>
    </row>
    <row r="5" spans="1:49">
      <c r="A5" s="10" t="s">
        <v>22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W5" s="4">
        <v>1</v>
      </c>
      <c r="X5" s="4">
        <v>2</v>
      </c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4">
        <v>8</v>
      </c>
      <c r="AE5" s="4">
        <v>9</v>
      </c>
      <c r="AF5" s="4">
        <v>10</v>
      </c>
      <c r="AG5" s="4">
        <v>11</v>
      </c>
      <c r="AH5" s="4">
        <v>12</v>
      </c>
      <c r="AI5" s="4">
        <v>13</v>
      </c>
      <c r="AJ5" s="4">
        <v>14</v>
      </c>
      <c r="AK5" s="4">
        <v>15</v>
      </c>
      <c r="AL5" s="4">
        <v>16</v>
      </c>
      <c r="AM5" s="4">
        <v>17</v>
      </c>
      <c r="AN5" s="4">
        <v>18</v>
      </c>
      <c r="AO5" s="4">
        <v>19</v>
      </c>
      <c r="AP5" s="4">
        <v>20</v>
      </c>
      <c r="AR5" s="13" t="s">
        <v>16</v>
      </c>
      <c r="AS5" s="13" t="s">
        <v>23</v>
      </c>
      <c r="AT5" s="13" t="s">
        <v>24</v>
      </c>
      <c r="AU5" s="13" t="s">
        <v>25</v>
      </c>
      <c r="AV5" s="13" t="s">
        <v>26</v>
      </c>
      <c r="AW5" s="13" t="s">
        <v>27</v>
      </c>
    </row>
    <row r="6" spans="1:49">
      <c r="A6" s="9">
        <v>0</v>
      </c>
      <c r="B6">
        <v>0</v>
      </c>
      <c r="C6" s="6">
        <v>266</v>
      </c>
      <c r="D6">
        <v>0</v>
      </c>
      <c r="E6">
        <v>0</v>
      </c>
      <c r="F6">
        <v>0</v>
      </c>
      <c r="G6" s="6">
        <v>220</v>
      </c>
      <c r="H6" s="6">
        <v>182</v>
      </c>
      <c r="I6">
        <v>0</v>
      </c>
      <c r="J6" s="6">
        <v>151</v>
      </c>
      <c r="K6">
        <v>0</v>
      </c>
      <c r="L6" s="6">
        <v>363</v>
      </c>
      <c r="M6">
        <v>0</v>
      </c>
      <c r="N6" s="6">
        <v>250</v>
      </c>
      <c r="O6" s="6">
        <v>233</v>
      </c>
      <c r="P6">
        <v>0</v>
      </c>
      <c r="Q6" s="6">
        <v>289</v>
      </c>
      <c r="R6">
        <v>0</v>
      </c>
      <c r="S6">
        <v>0</v>
      </c>
      <c r="T6" s="6">
        <v>123</v>
      </c>
      <c r="U6" s="6">
        <v>139</v>
      </c>
      <c r="W6">
        <f>IF(W$5&gt;=14,B6,0)</f>
        <v>0</v>
      </c>
      <c r="X6">
        <f t="shared" ref="X6:AP6" si="0">IF(X$5&gt;=14,C6,0)</f>
        <v>0</v>
      </c>
      <c r="Y6">
        <f t="shared" si="0"/>
        <v>0</v>
      </c>
      <c r="Z6">
        <f t="shared" si="0"/>
        <v>0</v>
      </c>
      <c r="AA6">
        <f t="shared" si="0"/>
        <v>0</v>
      </c>
      <c r="AB6">
        <f t="shared" si="0"/>
        <v>0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0</v>
      </c>
      <c r="AI6">
        <f t="shared" si="0"/>
        <v>0</v>
      </c>
      <c r="AJ6">
        <f t="shared" si="0"/>
        <v>233</v>
      </c>
      <c r="AK6">
        <f t="shared" si="0"/>
        <v>0</v>
      </c>
      <c r="AL6">
        <f t="shared" si="0"/>
        <v>289</v>
      </c>
      <c r="AM6">
        <f t="shared" si="0"/>
        <v>0</v>
      </c>
      <c r="AN6">
        <f t="shared" si="0"/>
        <v>0</v>
      </c>
      <c r="AO6">
        <f t="shared" si="0"/>
        <v>123</v>
      </c>
      <c r="AP6">
        <f t="shared" si="0"/>
        <v>139</v>
      </c>
      <c r="AR6">
        <f>SUM(W6:AP6)</f>
        <v>784</v>
      </c>
      <c r="AS6" s="8">
        <f>SUMPRODUCT(W6:AP6,$B$21:$U$21)</f>
        <v>281738.8</v>
      </c>
      <c r="AT6" s="8">
        <f>AS6*$AS$3</f>
        <v>2253910.4</v>
      </c>
      <c r="AU6" s="8">
        <f>AV1*AR6</f>
        <v>929384.26648295065</v>
      </c>
      <c r="AV6" s="8">
        <v>0</v>
      </c>
      <c r="AW6" s="8">
        <f>SUM(AT6:AV6)</f>
        <v>3183294.6664829506</v>
      </c>
    </row>
    <row r="7" spans="1:49">
      <c r="A7" s="9">
        <v>1</v>
      </c>
      <c r="C7">
        <f>B6-W6</f>
        <v>0</v>
      </c>
      <c r="D7">
        <f t="shared" ref="D7:T7" si="1">C6-X6</f>
        <v>266</v>
      </c>
      <c r="E7">
        <f t="shared" si="1"/>
        <v>0</v>
      </c>
      <c r="F7">
        <f t="shared" si="1"/>
        <v>0</v>
      </c>
      <c r="G7">
        <f t="shared" si="1"/>
        <v>0</v>
      </c>
      <c r="H7">
        <f t="shared" si="1"/>
        <v>220</v>
      </c>
      <c r="I7">
        <f t="shared" si="1"/>
        <v>182</v>
      </c>
      <c r="J7">
        <f t="shared" si="1"/>
        <v>0</v>
      </c>
      <c r="K7">
        <f t="shared" si="1"/>
        <v>151</v>
      </c>
      <c r="L7">
        <f t="shared" si="1"/>
        <v>0</v>
      </c>
      <c r="M7">
        <f t="shared" si="1"/>
        <v>363</v>
      </c>
      <c r="N7">
        <f t="shared" si="1"/>
        <v>0</v>
      </c>
      <c r="O7">
        <f t="shared" si="1"/>
        <v>250</v>
      </c>
      <c r="P7">
        <f>O6-AJ6</f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>T6-AO6</f>
        <v>0</v>
      </c>
      <c r="W7">
        <f t="shared" ref="W7:W18" si="2">IF(W$5&gt;=14,B7,0)</f>
        <v>0</v>
      </c>
      <c r="X7">
        <f t="shared" ref="X7:X18" si="3">IF(X$5&gt;=14,C7,0)</f>
        <v>0</v>
      </c>
      <c r="Y7">
        <f t="shared" ref="Y7:Y18" si="4">IF(Y$5&gt;=14,D7,0)</f>
        <v>0</v>
      </c>
      <c r="Z7">
        <f t="shared" ref="Z7:Z18" si="5">IF(Z$5&gt;=14,E7,0)</f>
        <v>0</v>
      </c>
      <c r="AA7">
        <f t="shared" ref="AA7:AA18" si="6">IF(AA$5&gt;=14,F7,0)</f>
        <v>0</v>
      </c>
      <c r="AB7">
        <f t="shared" ref="AB7:AB18" si="7">IF(AB$5&gt;=14,G7,0)</f>
        <v>0</v>
      </c>
      <c r="AC7">
        <f t="shared" ref="AC7:AC18" si="8">IF(AC$5&gt;=14,H7,0)</f>
        <v>0</v>
      </c>
      <c r="AD7">
        <f t="shared" ref="AD7:AD18" si="9">IF(AD$5&gt;=14,I7,0)</f>
        <v>0</v>
      </c>
      <c r="AE7">
        <f t="shared" ref="AE7:AE18" si="10">IF(AE$5&gt;=14,J7,0)</f>
        <v>0</v>
      </c>
      <c r="AF7">
        <f t="shared" ref="AF7:AF18" si="11">IF(AF$5&gt;=14,K7,0)</f>
        <v>0</v>
      </c>
      <c r="AG7">
        <f t="shared" ref="AG7:AG18" si="12">IF(AG$5&gt;=14,L7,0)</f>
        <v>0</v>
      </c>
      <c r="AH7">
        <f t="shared" ref="AH7:AH18" si="13">IF(AH$5&gt;=14,M7,0)</f>
        <v>0</v>
      </c>
      <c r="AI7">
        <f t="shared" ref="AI7:AI18" si="14">IF(AI$5&gt;=14,N7,0)</f>
        <v>0</v>
      </c>
      <c r="AJ7">
        <f t="shared" ref="AJ7:AJ18" si="15">IF(AJ$5&gt;=14,O7,0)</f>
        <v>250</v>
      </c>
      <c r="AK7">
        <f t="shared" ref="AK7:AK18" si="16">IF(AK$5&gt;=14,P7,0)</f>
        <v>0</v>
      </c>
      <c r="AL7">
        <f t="shared" ref="AL7:AL18" si="17">IF(AL$5&gt;=14,Q7,0)</f>
        <v>0</v>
      </c>
      <c r="AM7">
        <f t="shared" ref="AM7:AM18" si="18">IF(AM$5&gt;=14,R7,0)</f>
        <v>0</v>
      </c>
      <c r="AN7">
        <f t="shared" ref="AN7:AN18" si="19">IF(AN$5&gt;=14,S7,0)</f>
        <v>0</v>
      </c>
      <c r="AO7">
        <f t="shared" ref="AO7:AO18" si="20">IF(AO$5&gt;=14,T7,0)</f>
        <v>0</v>
      </c>
      <c r="AP7">
        <f t="shared" ref="AP7:AP18" si="21">IF(AP$5&gt;=14,U7,0)</f>
        <v>0</v>
      </c>
      <c r="AR7">
        <f t="shared" ref="AR7:AR18" si="22">SUM(W7:AP7)</f>
        <v>250</v>
      </c>
      <c r="AS7" s="8">
        <f>SUMPRODUCT(W7:AP7,$B$21:$U$21)</f>
        <v>77100</v>
      </c>
      <c r="AT7" s="8">
        <f>AS7*$AS$3/(1+$AS$4)^A7</f>
        <v>587428.57142857136</v>
      </c>
      <c r="AU7" s="8">
        <f>$AV$1*AR7/(1+$AS$4)^A7</f>
        <v>282247.4084314112</v>
      </c>
      <c r="AV7" s="8">
        <f>-AR7*$AS$2*((1+$AS$4)^A7-1)/($AS$4*(1+$AS$4)^A7)</f>
        <v>-1428.5714285714298</v>
      </c>
      <c r="AW7" s="8">
        <f t="shared" ref="AW7:AW19" si="23">SUM(AT7:AV7)</f>
        <v>868247.40843141114</v>
      </c>
    </row>
    <row r="8" spans="1:49">
      <c r="A8" s="9">
        <v>2</v>
      </c>
      <c r="C8">
        <f t="shared" ref="C8:C18" si="24">B7-W7</f>
        <v>0</v>
      </c>
      <c r="D8">
        <f t="shared" ref="D8:D18" si="25">C7-X7</f>
        <v>0</v>
      </c>
      <c r="E8">
        <f t="shared" ref="E8:E18" si="26">D7-Y7</f>
        <v>266</v>
      </c>
      <c r="F8">
        <f t="shared" ref="F8:F18" si="27">E7-Z7</f>
        <v>0</v>
      </c>
      <c r="G8">
        <f t="shared" ref="G8:G18" si="28">F7-AA7</f>
        <v>0</v>
      </c>
      <c r="H8">
        <f t="shared" ref="H8:H18" si="29">G7-AB7</f>
        <v>0</v>
      </c>
      <c r="I8">
        <f t="shared" ref="I8:I18" si="30">H7-AC7</f>
        <v>220</v>
      </c>
      <c r="J8">
        <f t="shared" ref="J8:J18" si="31">I7-AD7</f>
        <v>182</v>
      </c>
      <c r="K8">
        <f t="shared" ref="K8:K18" si="32">J7-AE7</f>
        <v>0</v>
      </c>
      <c r="L8">
        <f t="shared" ref="L8:L18" si="33">K7-AF7</f>
        <v>151</v>
      </c>
      <c r="M8">
        <f t="shared" ref="M8:M18" si="34">L7-AG7</f>
        <v>0</v>
      </c>
      <c r="N8">
        <f t="shared" ref="N8:N18" si="35">M7-AH7</f>
        <v>363</v>
      </c>
      <c r="O8">
        <f t="shared" ref="O8:O18" si="36">N7-AI7</f>
        <v>0</v>
      </c>
      <c r="P8">
        <f t="shared" ref="P8:P18" si="37">O7-AJ7</f>
        <v>0</v>
      </c>
      <c r="Q8">
        <f t="shared" ref="Q8:Q18" si="38">P7-AK7</f>
        <v>0</v>
      </c>
      <c r="R8">
        <f t="shared" ref="R8:R18" si="39">Q7-AL7</f>
        <v>0</v>
      </c>
      <c r="S8">
        <f t="shared" ref="S8:S18" si="40">R7-AM7</f>
        <v>0</v>
      </c>
      <c r="T8">
        <f t="shared" ref="T8:T18" si="41">S7-AN7</f>
        <v>0</v>
      </c>
      <c r="U8">
        <f t="shared" ref="U8:U18" si="42">T7-AO7</f>
        <v>0</v>
      </c>
      <c r="W8">
        <f t="shared" si="2"/>
        <v>0</v>
      </c>
      <c r="X8">
        <f t="shared" si="3"/>
        <v>0</v>
      </c>
      <c r="Y8">
        <f t="shared" si="4"/>
        <v>0</v>
      </c>
      <c r="Z8">
        <f t="shared" si="5"/>
        <v>0</v>
      </c>
      <c r="AA8">
        <f t="shared" si="6"/>
        <v>0</v>
      </c>
      <c r="AB8">
        <f t="shared" si="7"/>
        <v>0</v>
      </c>
      <c r="AC8">
        <f t="shared" si="8"/>
        <v>0</v>
      </c>
      <c r="AD8">
        <f t="shared" si="9"/>
        <v>0</v>
      </c>
      <c r="AE8">
        <f t="shared" si="10"/>
        <v>0</v>
      </c>
      <c r="AF8">
        <f t="shared" si="11"/>
        <v>0</v>
      </c>
      <c r="AG8">
        <f t="shared" si="12"/>
        <v>0</v>
      </c>
      <c r="AH8">
        <f t="shared" si="13"/>
        <v>0</v>
      </c>
      <c r="AI8">
        <f t="shared" si="14"/>
        <v>0</v>
      </c>
      <c r="AJ8">
        <f t="shared" si="15"/>
        <v>0</v>
      </c>
      <c r="AK8">
        <f t="shared" si="16"/>
        <v>0</v>
      </c>
      <c r="AL8">
        <f t="shared" si="17"/>
        <v>0</v>
      </c>
      <c r="AM8">
        <f t="shared" si="18"/>
        <v>0</v>
      </c>
      <c r="AN8">
        <f t="shared" si="19"/>
        <v>0</v>
      </c>
      <c r="AO8">
        <f t="shared" si="20"/>
        <v>0</v>
      </c>
      <c r="AP8">
        <f t="shared" si="21"/>
        <v>0</v>
      </c>
      <c r="AR8">
        <f t="shared" si="22"/>
        <v>0</v>
      </c>
      <c r="AS8" s="8">
        <f t="shared" ref="AS8:AS20" si="43">SUMPRODUCT(W8:AP8,$B$21:$U$21)</f>
        <v>0</v>
      </c>
      <c r="AT8" s="8">
        <f t="shared" ref="AT8:AT19" si="44">AS8*$AS$3/(1+$AS$4)^A8</f>
        <v>0</v>
      </c>
      <c r="AU8" s="8">
        <f t="shared" ref="AU8:AU19" si="45">$AV$1*AR8/(1+$AS$4)^A8</f>
        <v>0</v>
      </c>
      <c r="AV8" s="8">
        <f t="shared" ref="AV8:AV19" si="46">-AR8*$AS$2*((1+$AS$4)^A8-1)/($AS$4*(1+$AS$4)^A8)</f>
        <v>0</v>
      </c>
      <c r="AW8" s="8">
        <f t="shared" si="23"/>
        <v>0</v>
      </c>
    </row>
    <row r="9" spans="1:49">
      <c r="A9" s="9">
        <v>3</v>
      </c>
      <c r="C9">
        <f t="shared" si="24"/>
        <v>0</v>
      </c>
      <c r="D9">
        <f t="shared" si="25"/>
        <v>0</v>
      </c>
      <c r="E9">
        <f t="shared" si="26"/>
        <v>0</v>
      </c>
      <c r="F9">
        <f t="shared" si="27"/>
        <v>266</v>
      </c>
      <c r="G9">
        <f t="shared" si="28"/>
        <v>0</v>
      </c>
      <c r="H9">
        <f t="shared" si="29"/>
        <v>0</v>
      </c>
      <c r="I9">
        <f t="shared" si="30"/>
        <v>0</v>
      </c>
      <c r="J9">
        <f t="shared" si="31"/>
        <v>220</v>
      </c>
      <c r="K9">
        <f t="shared" si="32"/>
        <v>182</v>
      </c>
      <c r="L9">
        <f t="shared" si="33"/>
        <v>0</v>
      </c>
      <c r="M9">
        <f t="shared" si="34"/>
        <v>151</v>
      </c>
      <c r="N9">
        <f t="shared" si="35"/>
        <v>0</v>
      </c>
      <c r="O9">
        <f t="shared" si="36"/>
        <v>363</v>
      </c>
      <c r="P9">
        <f t="shared" si="37"/>
        <v>0</v>
      </c>
      <c r="Q9">
        <f t="shared" si="38"/>
        <v>0</v>
      </c>
      <c r="R9">
        <f t="shared" si="39"/>
        <v>0</v>
      </c>
      <c r="S9">
        <f t="shared" si="40"/>
        <v>0</v>
      </c>
      <c r="T9">
        <f t="shared" si="41"/>
        <v>0</v>
      </c>
      <c r="U9">
        <f t="shared" si="42"/>
        <v>0</v>
      </c>
      <c r="W9">
        <f t="shared" si="2"/>
        <v>0</v>
      </c>
      <c r="X9">
        <f t="shared" si="3"/>
        <v>0</v>
      </c>
      <c r="Y9">
        <f t="shared" si="4"/>
        <v>0</v>
      </c>
      <c r="Z9">
        <f t="shared" si="5"/>
        <v>0</v>
      </c>
      <c r="AA9">
        <f t="shared" si="6"/>
        <v>0</v>
      </c>
      <c r="AB9">
        <f t="shared" si="7"/>
        <v>0</v>
      </c>
      <c r="AC9">
        <f t="shared" si="8"/>
        <v>0</v>
      </c>
      <c r="AD9">
        <f t="shared" si="9"/>
        <v>0</v>
      </c>
      <c r="AE9">
        <f t="shared" si="10"/>
        <v>0</v>
      </c>
      <c r="AF9">
        <f t="shared" si="11"/>
        <v>0</v>
      </c>
      <c r="AG9">
        <f t="shared" si="12"/>
        <v>0</v>
      </c>
      <c r="AH9">
        <f t="shared" si="13"/>
        <v>0</v>
      </c>
      <c r="AI9">
        <f t="shared" si="14"/>
        <v>0</v>
      </c>
      <c r="AJ9">
        <f t="shared" si="15"/>
        <v>363</v>
      </c>
      <c r="AK9">
        <f t="shared" si="16"/>
        <v>0</v>
      </c>
      <c r="AL9">
        <f t="shared" si="17"/>
        <v>0</v>
      </c>
      <c r="AM9">
        <f t="shared" si="18"/>
        <v>0</v>
      </c>
      <c r="AN9">
        <f t="shared" si="19"/>
        <v>0</v>
      </c>
      <c r="AO9">
        <f t="shared" si="20"/>
        <v>0</v>
      </c>
      <c r="AP9">
        <f t="shared" si="21"/>
        <v>0</v>
      </c>
      <c r="AR9">
        <f t="shared" si="22"/>
        <v>363</v>
      </c>
      <c r="AS9" s="8">
        <f t="shared" si="43"/>
        <v>111949.2</v>
      </c>
      <c r="AT9" s="8">
        <f t="shared" si="44"/>
        <v>773647.42468415922</v>
      </c>
      <c r="AU9" s="8">
        <f t="shared" si="45"/>
        <v>371721.75695456594</v>
      </c>
      <c r="AV9" s="8">
        <f t="shared" si="46"/>
        <v>-5931.234207968906</v>
      </c>
      <c r="AW9" s="8">
        <f t="shared" si="23"/>
        <v>1139437.9474307562</v>
      </c>
    </row>
    <row r="10" spans="1:49">
      <c r="A10" s="9">
        <v>4</v>
      </c>
      <c r="C10">
        <f t="shared" si="24"/>
        <v>0</v>
      </c>
      <c r="D10">
        <f t="shared" si="25"/>
        <v>0</v>
      </c>
      <c r="E10">
        <f t="shared" si="26"/>
        <v>0</v>
      </c>
      <c r="F10">
        <f t="shared" si="27"/>
        <v>0</v>
      </c>
      <c r="G10">
        <f t="shared" si="28"/>
        <v>266</v>
      </c>
      <c r="H10">
        <f t="shared" si="29"/>
        <v>0</v>
      </c>
      <c r="I10">
        <f t="shared" si="30"/>
        <v>0</v>
      </c>
      <c r="J10">
        <f t="shared" si="31"/>
        <v>0</v>
      </c>
      <c r="K10">
        <f t="shared" si="32"/>
        <v>220</v>
      </c>
      <c r="L10">
        <f t="shared" si="33"/>
        <v>182</v>
      </c>
      <c r="M10">
        <f t="shared" si="34"/>
        <v>0</v>
      </c>
      <c r="N10">
        <f t="shared" si="35"/>
        <v>151</v>
      </c>
      <c r="O10">
        <f t="shared" si="36"/>
        <v>0</v>
      </c>
      <c r="P10">
        <f t="shared" si="37"/>
        <v>0</v>
      </c>
      <c r="Q10">
        <f t="shared" si="38"/>
        <v>0</v>
      </c>
      <c r="R10">
        <f t="shared" si="39"/>
        <v>0</v>
      </c>
      <c r="S10">
        <f t="shared" si="40"/>
        <v>0</v>
      </c>
      <c r="T10">
        <f t="shared" si="41"/>
        <v>0</v>
      </c>
      <c r="U10">
        <f t="shared" si="42"/>
        <v>0</v>
      </c>
      <c r="W10">
        <f t="shared" si="2"/>
        <v>0</v>
      </c>
      <c r="X10">
        <f t="shared" si="3"/>
        <v>0</v>
      </c>
      <c r="Y10">
        <f t="shared" si="4"/>
        <v>0</v>
      </c>
      <c r="Z10">
        <f t="shared" si="5"/>
        <v>0</v>
      </c>
      <c r="AA10">
        <f t="shared" si="6"/>
        <v>0</v>
      </c>
      <c r="AB10">
        <f t="shared" si="7"/>
        <v>0</v>
      </c>
      <c r="AC10">
        <f t="shared" si="8"/>
        <v>0</v>
      </c>
      <c r="AD10">
        <f t="shared" si="9"/>
        <v>0</v>
      </c>
      <c r="AE10">
        <f t="shared" si="10"/>
        <v>0</v>
      </c>
      <c r="AF10">
        <f t="shared" si="11"/>
        <v>0</v>
      </c>
      <c r="AG10">
        <f t="shared" si="12"/>
        <v>0</v>
      </c>
      <c r="AH10">
        <f t="shared" si="13"/>
        <v>0</v>
      </c>
      <c r="AI10">
        <f t="shared" si="14"/>
        <v>0</v>
      </c>
      <c r="AJ10">
        <f t="shared" si="15"/>
        <v>0</v>
      </c>
      <c r="AK10">
        <f t="shared" si="16"/>
        <v>0</v>
      </c>
      <c r="AL10">
        <f t="shared" si="17"/>
        <v>0</v>
      </c>
      <c r="AM10">
        <f t="shared" si="18"/>
        <v>0</v>
      </c>
      <c r="AN10">
        <f t="shared" si="19"/>
        <v>0</v>
      </c>
      <c r="AO10">
        <f t="shared" si="20"/>
        <v>0</v>
      </c>
      <c r="AP10">
        <f t="shared" si="21"/>
        <v>0</v>
      </c>
      <c r="AR10">
        <f t="shared" si="22"/>
        <v>0</v>
      </c>
      <c r="AS10" s="8">
        <f t="shared" si="43"/>
        <v>0</v>
      </c>
      <c r="AT10" s="8">
        <f t="shared" si="44"/>
        <v>0</v>
      </c>
      <c r="AU10" s="8">
        <f t="shared" si="45"/>
        <v>0</v>
      </c>
      <c r="AV10" s="8">
        <f t="shared" si="46"/>
        <v>0</v>
      </c>
      <c r="AW10" s="8">
        <f t="shared" si="23"/>
        <v>0</v>
      </c>
    </row>
    <row r="11" spans="1:49">
      <c r="A11" s="9">
        <v>5</v>
      </c>
      <c r="C11">
        <f t="shared" si="24"/>
        <v>0</v>
      </c>
      <c r="D11">
        <f t="shared" si="25"/>
        <v>0</v>
      </c>
      <c r="E11">
        <f t="shared" si="26"/>
        <v>0</v>
      </c>
      <c r="F11">
        <f t="shared" si="27"/>
        <v>0</v>
      </c>
      <c r="G11">
        <f t="shared" si="28"/>
        <v>0</v>
      </c>
      <c r="H11">
        <f t="shared" si="29"/>
        <v>266</v>
      </c>
      <c r="I11">
        <f t="shared" si="30"/>
        <v>0</v>
      </c>
      <c r="J11">
        <f t="shared" si="31"/>
        <v>0</v>
      </c>
      <c r="K11">
        <f t="shared" si="32"/>
        <v>0</v>
      </c>
      <c r="L11">
        <f t="shared" si="33"/>
        <v>220</v>
      </c>
      <c r="M11">
        <f t="shared" si="34"/>
        <v>182</v>
      </c>
      <c r="N11">
        <f t="shared" si="35"/>
        <v>0</v>
      </c>
      <c r="O11">
        <f t="shared" si="36"/>
        <v>151</v>
      </c>
      <c r="P11">
        <f t="shared" si="37"/>
        <v>0</v>
      </c>
      <c r="Q11">
        <f t="shared" si="38"/>
        <v>0</v>
      </c>
      <c r="R11">
        <f t="shared" si="39"/>
        <v>0</v>
      </c>
      <c r="S11">
        <f t="shared" si="40"/>
        <v>0</v>
      </c>
      <c r="T11">
        <f t="shared" si="41"/>
        <v>0</v>
      </c>
      <c r="U11">
        <f t="shared" si="42"/>
        <v>0</v>
      </c>
      <c r="W11">
        <f t="shared" si="2"/>
        <v>0</v>
      </c>
      <c r="X11">
        <f t="shared" si="3"/>
        <v>0</v>
      </c>
      <c r="Y11">
        <f t="shared" si="4"/>
        <v>0</v>
      </c>
      <c r="Z11">
        <f t="shared" si="5"/>
        <v>0</v>
      </c>
      <c r="AA11">
        <f t="shared" si="6"/>
        <v>0</v>
      </c>
      <c r="AB11">
        <f t="shared" si="7"/>
        <v>0</v>
      </c>
      <c r="AC11">
        <f t="shared" si="8"/>
        <v>0</v>
      </c>
      <c r="AD11">
        <f t="shared" si="9"/>
        <v>0</v>
      </c>
      <c r="AE11">
        <f t="shared" si="10"/>
        <v>0</v>
      </c>
      <c r="AF11">
        <f t="shared" si="11"/>
        <v>0</v>
      </c>
      <c r="AG11">
        <f t="shared" si="12"/>
        <v>0</v>
      </c>
      <c r="AH11">
        <f t="shared" si="13"/>
        <v>0</v>
      </c>
      <c r="AI11">
        <f t="shared" si="14"/>
        <v>0</v>
      </c>
      <c r="AJ11">
        <f t="shared" si="15"/>
        <v>151</v>
      </c>
      <c r="AK11">
        <f t="shared" si="16"/>
        <v>0</v>
      </c>
      <c r="AL11">
        <f t="shared" si="17"/>
        <v>0</v>
      </c>
      <c r="AM11">
        <f t="shared" si="18"/>
        <v>0</v>
      </c>
      <c r="AN11">
        <f t="shared" si="19"/>
        <v>0</v>
      </c>
      <c r="AO11">
        <f t="shared" si="20"/>
        <v>0</v>
      </c>
      <c r="AP11">
        <f t="shared" si="21"/>
        <v>0</v>
      </c>
      <c r="AR11">
        <f t="shared" si="22"/>
        <v>151</v>
      </c>
      <c r="AS11" s="8">
        <f t="shared" si="43"/>
        <v>46568.399999999994</v>
      </c>
      <c r="AT11" s="8">
        <f t="shared" si="44"/>
        <v>291900.47944455821</v>
      </c>
      <c r="AU11" s="8">
        <f t="shared" si="45"/>
        <v>140252.2074177507</v>
      </c>
      <c r="AV11" s="8">
        <f t="shared" si="46"/>
        <v>-3922.5058635915238</v>
      </c>
      <c r="AW11" s="8">
        <f t="shared" si="23"/>
        <v>428230.18099871738</v>
      </c>
    </row>
    <row r="12" spans="1:49">
      <c r="A12" s="9">
        <v>6</v>
      </c>
      <c r="C12">
        <f t="shared" si="24"/>
        <v>0</v>
      </c>
      <c r="D12">
        <f t="shared" si="25"/>
        <v>0</v>
      </c>
      <c r="E12">
        <f t="shared" si="26"/>
        <v>0</v>
      </c>
      <c r="F12">
        <f t="shared" si="27"/>
        <v>0</v>
      </c>
      <c r="G12">
        <f t="shared" si="28"/>
        <v>0</v>
      </c>
      <c r="H12">
        <f t="shared" si="29"/>
        <v>0</v>
      </c>
      <c r="I12">
        <f t="shared" si="30"/>
        <v>266</v>
      </c>
      <c r="J12">
        <f t="shared" si="31"/>
        <v>0</v>
      </c>
      <c r="K12">
        <f t="shared" si="32"/>
        <v>0</v>
      </c>
      <c r="L12">
        <f t="shared" si="33"/>
        <v>0</v>
      </c>
      <c r="M12">
        <f t="shared" si="34"/>
        <v>220</v>
      </c>
      <c r="N12">
        <f t="shared" si="35"/>
        <v>182</v>
      </c>
      <c r="O12">
        <f t="shared" si="36"/>
        <v>0</v>
      </c>
      <c r="P12">
        <f t="shared" si="37"/>
        <v>0</v>
      </c>
      <c r="Q12">
        <f t="shared" si="38"/>
        <v>0</v>
      </c>
      <c r="R12">
        <f t="shared" si="39"/>
        <v>0</v>
      </c>
      <c r="S12">
        <f t="shared" si="40"/>
        <v>0</v>
      </c>
      <c r="T12">
        <f t="shared" si="41"/>
        <v>0</v>
      </c>
      <c r="U12">
        <f t="shared" si="42"/>
        <v>0</v>
      </c>
      <c r="W12">
        <f t="shared" si="2"/>
        <v>0</v>
      </c>
      <c r="X12">
        <f t="shared" si="3"/>
        <v>0</v>
      </c>
      <c r="Y12">
        <f t="shared" si="4"/>
        <v>0</v>
      </c>
      <c r="Z12">
        <f t="shared" si="5"/>
        <v>0</v>
      </c>
      <c r="AA12">
        <f t="shared" si="6"/>
        <v>0</v>
      </c>
      <c r="AB12">
        <f t="shared" si="7"/>
        <v>0</v>
      </c>
      <c r="AC12">
        <f t="shared" si="8"/>
        <v>0</v>
      </c>
      <c r="AD12">
        <f t="shared" si="9"/>
        <v>0</v>
      </c>
      <c r="AE12">
        <f t="shared" si="10"/>
        <v>0</v>
      </c>
      <c r="AF12">
        <f t="shared" si="11"/>
        <v>0</v>
      </c>
      <c r="AG12">
        <f t="shared" si="12"/>
        <v>0</v>
      </c>
      <c r="AH12">
        <f t="shared" si="13"/>
        <v>0</v>
      </c>
      <c r="AI12">
        <f t="shared" si="14"/>
        <v>0</v>
      </c>
      <c r="AJ12">
        <f t="shared" si="15"/>
        <v>0</v>
      </c>
      <c r="AK12">
        <f t="shared" si="16"/>
        <v>0</v>
      </c>
      <c r="AL12">
        <f t="shared" si="17"/>
        <v>0</v>
      </c>
      <c r="AM12">
        <f t="shared" si="18"/>
        <v>0</v>
      </c>
      <c r="AN12">
        <f t="shared" si="19"/>
        <v>0</v>
      </c>
      <c r="AO12">
        <f t="shared" si="20"/>
        <v>0</v>
      </c>
      <c r="AP12">
        <f t="shared" si="21"/>
        <v>0</v>
      </c>
      <c r="AR12">
        <f t="shared" si="22"/>
        <v>0</v>
      </c>
      <c r="AS12" s="8">
        <f t="shared" si="43"/>
        <v>0</v>
      </c>
      <c r="AT12" s="8">
        <f t="shared" si="44"/>
        <v>0</v>
      </c>
      <c r="AU12" s="8">
        <f t="shared" si="45"/>
        <v>0</v>
      </c>
      <c r="AV12" s="8">
        <f t="shared" si="46"/>
        <v>0</v>
      </c>
      <c r="AW12" s="8">
        <f t="shared" si="23"/>
        <v>0</v>
      </c>
    </row>
    <row r="13" spans="1:49">
      <c r="A13" s="9">
        <v>7</v>
      </c>
      <c r="C13">
        <f t="shared" si="24"/>
        <v>0</v>
      </c>
      <c r="D13">
        <f t="shared" si="25"/>
        <v>0</v>
      </c>
      <c r="E13">
        <f t="shared" si="26"/>
        <v>0</v>
      </c>
      <c r="F13">
        <f t="shared" si="27"/>
        <v>0</v>
      </c>
      <c r="G13">
        <f t="shared" si="28"/>
        <v>0</v>
      </c>
      <c r="H13">
        <f t="shared" si="29"/>
        <v>0</v>
      </c>
      <c r="I13">
        <f t="shared" si="30"/>
        <v>0</v>
      </c>
      <c r="J13">
        <f t="shared" si="31"/>
        <v>266</v>
      </c>
      <c r="K13">
        <f t="shared" si="32"/>
        <v>0</v>
      </c>
      <c r="L13">
        <f t="shared" si="33"/>
        <v>0</v>
      </c>
      <c r="M13">
        <f t="shared" si="34"/>
        <v>0</v>
      </c>
      <c r="N13">
        <f t="shared" si="35"/>
        <v>220</v>
      </c>
      <c r="O13">
        <f t="shared" si="36"/>
        <v>182</v>
      </c>
      <c r="P13">
        <f t="shared" si="37"/>
        <v>0</v>
      </c>
      <c r="Q13">
        <f t="shared" si="38"/>
        <v>0</v>
      </c>
      <c r="R13">
        <f t="shared" si="39"/>
        <v>0</v>
      </c>
      <c r="S13">
        <f t="shared" si="40"/>
        <v>0</v>
      </c>
      <c r="T13">
        <f t="shared" si="41"/>
        <v>0</v>
      </c>
      <c r="U13">
        <f t="shared" si="42"/>
        <v>0</v>
      </c>
      <c r="W13">
        <f t="shared" si="2"/>
        <v>0</v>
      </c>
      <c r="X13">
        <f t="shared" si="3"/>
        <v>0</v>
      </c>
      <c r="Y13">
        <f t="shared" si="4"/>
        <v>0</v>
      </c>
      <c r="Z13">
        <f t="shared" si="5"/>
        <v>0</v>
      </c>
      <c r="AA13">
        <f t="shared" si="6"/>
        <v>0</v>
      </c>
      <c r="AB13">
        <f t="shared" si="7"/>
        <v>0</v>
      </c>
      <c r="AC13">
        <f t="shared" si="8"/>
        <v>0</v>
      </c>
      <c r="AD13">
        <f t="shared" si="9"/>
        <v>0</v>
      </c>
      <c r="AE13">
        <f t="shared" si="10"/>
        <v>0</v>
      </c>
      <c r="AF13">
        <f t="shared" si="11"/>
        <v>0</v>
      </c>
      <c r="AG13">
        <f t="shared" si="12"/>
        <v>0</v>
      </c>
      <c r="AH13">
        <f t="shared" si="13"/>
        <v>0</v>
      </c>
      <c r="AI13">
        <f t="shared" si="14"/>
        <v>0</v>
      </c>
      <c r="AJ13">
        <f t="shared" si="15"/>
        <v>182</v>
      </c>
      <c r="AK13">
        <f t="shared" si="16"/>
        <v>0</v>
      </c>
      <c r="AL13">
        <f t="shared" si="17"/>
        <v>0</v>
      </c>
      <c r="AM13">
        <f t="shared" si="18"/>
        <v>0</v>
      </c>
      <c r="AN13">
        <f t="shared" si="19"/>
        <v>0</v>
      </c>
      <c r="AO13">
        <f t="shared" si="20"/>
        <v>0</v>
      </c>
      <c r="AP13">
        <f t="shared" si="21"/>
        <v>0</v>
      </c>
      <c r="AR13">
        <f t="shared" si="22"/>
        <v>182</v>
      </c>
      <c r="AS13" s="8">
        <f t="shared" si="43"/>
        <v>56128.799999999996</v>
      </c>
      <c r="AT13" s="8">
        <f t="shared" si="44"/>
        <v>319117.52194086049</v>
      </c>
      <c r="AU13" s="8">
        <f t="shared" si="45"/>
        <v>153329.43941391853</v>
      </c>
      <c r="AV13" s="8">
        <f t="shared" si="46"/>
        <v>-6318.719749958148</v>
      </c>
      <c r="AW13" s="8">
        <f t="shared" si="23"/>
        <v>466128.24160482088</v>
      </c>
    </row>
    <row r="14" spans="1:49">
      <c r="A14" s="9">
        <v>8</v>
      </c>
      <c r="C14">
        <f t="shared" si="24"/>
        <v>0</v>
      </c>
      <c r="D14">
        <f t="shared" si="25"/>
        <v>0</v>
      </c>
      <c r="E14">
        <f t="shared" si="26"/>
        <v>0</v>
      </c>
      <c r="F14">
        <f t="shared" si="27"/>
        <v>0</v>
      </c>
      <c r="G14">
        <f t="shared" si="28"/>
        <v>0</v>
      </c>
      <c r="H14">
        <f t="shared" si="29"/>
        <v>0</v>
      </c>
      <c r="I14">
        <f t="shared" si="30"/>
        <v>0</v>
      </c>
      <c r="J14">
        <f t="shared" si="31"/>
        <v>0</v>
      </c>
      <c r="K14">
        <f t="shared" si="32"/>
        <v>266</v>
      </c>
      <c r="L14">
        <f t="shared" si="33"/>
        <v>0</v>
      </c>
      <c r="M14">
        <f t="shared" si="34"/>
        <v>0</v>
      </c>
      <c r="N14">
        <f t="shared" si="35"/>
        <v>0</v>
      </c>
      <c r="O14">
        <f t="shared" si="36"/>
        <v>220</v>
      </c>
      <c r="P14">
        <f t="shared" si="37"/>
        <v>0</v>
      </c>
      <c r="Q14">
        <f t="shared" si="38"/>
        <v>0</v>
      </c>
      <c r="R14">
        <f t="shared" si="39"/>
        <v>0</v>
      </c>
      <c r="S14">
        <f t="shared" si="40"/>
        <v>0</v>
      </c>
      <c r="T14">
        <f t="shared" si="41"/>
        <v>0</v>
      </c>
      <c r="U14">
        <f t="shared" si="42"/>
        <v>0</v>
      </c>
      <c r="W14">
        <f t="shared" si="2"/>
        <v>0</v>
      </c>
      <c r="X14">
        <f t="shared" si="3"/>
        <v>0</v>
      </c>
      <c r="Y14">
        <f t="shared" si="4"/>
        <v>0</v>
      </c>
      <c r="Z14">
        <f t="shared" si="5"/>
        <v>0</v>
      </c>
      <c r="AA14">
        <f t="shared" si="6"/>
        <v>0</v>
      </c>
      <c r="AB14">
        <f t="shared" si="7"/>
        <v>0</v>
      </c>
      <c r="AC14">
        <f t="shared" si="8"/>
        <v>0</v>
      </c>
      <c r="AD14">
        <f t="shared" si="9"/>
        <v>0</v>
      </c>
      <c r="AE14">
        <f t="shared" si="10"/>
        <v>0</v>
      </c>
      <c r="AF14">
        <f t="shared" si="11"/>
        <v>0</v>
      </c>
      <c r="AG14">
        <f t="shared" si="12"/>
        <v>0</v>
      </c>
      <c r="AH14">
        <f t="shared" si="13"/>
        <v>0</v>
      </c>
      <c r="AI14">
        <f t="shared" si="14"/>
        <v>0</v>
      </c>
      <c r="AJ14">
        <f t="shared" si="15"/>
        <v>220</v>
      </c>
      <c r="AK14">
        <f t="shared" si="16"/>
        <v>0</v>
      </c>
      <c r="AL14">
        <f t="shared" si="17"/>
        <v>0</v>
      </c>
      <c r="AM14">
        <f t="shared" si="18"/>
        <v>0</v>
      </c>
      <c r="AN14">
        <f t="shared" si="19"/>
        <v>0</v>
      </c>
      <c r="AO14">
        <f t="shared" si="20"/>
        <v>0</v>
      </c>
      <c r="AP14">
        <f t="shared" si="21"/>
        <v>0</v>
      </c>
      <c r="AR14">
        <f t="shared" si="22"/>
        <v>220</v>
      </c>
      <c r="AS14" s="8">
        <f t="shared" si="43"/>
        <v>67848</v>
      </c>
      <c r="AT14" s="8">
        <f t="shared" si="44"/>
        <v>367377.57627937896</v>
      </c>
      <c r="AU14" s="8">
        <f t="shared" si="45"/>
        <v>176517.40801183716</v>
      </c>
      <c r="AV14" s="8">
        <f t="shared" si="46"/>
        <v>-8531.4408424426565</v>
      </c>
      <c r="AW14" s="8">
        <f t="shared" si="23"/>
        <v>535363.54344877345</v>
      </c>
    </row>
    <row r="15" spans="1:49">
      <c r="A15" s="9">
        <v>9</v>
      </c>
      <c r="C15">
        <f t="shared" si="24"/>
        <v>0</v>
      </c>
      <c r="D15">
        <f t="shared" si="25"/>
        <v>0</v>
      </c>
      <c r="E15">
        <f t="shared" si="26"/>
        <v>0</v>
      </c>
      <c r="F15">
        <f t="shared" si="27"/>
        <v>0</v>
      </c>
      <c r="G15">
        <f t="shared" si="28"/>
        <v>0</v>
      </c>
      <c r="H15">
        <f t="shared" si="29"/>
        <v>0</v>
      </c>
      <c r="I15">
        <f t="shared" si="30"/>
        <v>0</v>
      </c>
      <c r="J15">
        <f t="shared" si="31"/>
        <v>0</v>
      </c>
      <c r="K15">
        <f t="shared" si="32"/>
        <v>0</v>
      </c>
      <c r="L15">
        <f t="shared" si="33"/>
        <v>266</v>
      </c>
      <c r="M15">
        <f t="shared" si="34"/>
        <v>0</v>
      </c>
      <c r="N15">
        <f t="shared" si="35"/>
        <v>0</v>
      </c>
      <c r="O15">
        <f t="shared" si="36"/>
        <v>0</v>
      </c>
      <c r="P15">
        <f t="shared" si="37"/>
        <v>0</v>
      </c>
      <c r="Q15">
        <f t="shared" si="38"/>
        <v>0</v>
      </c>
      <c r="R15">
        <f t="shared" si="39"/>
        <v>0</v>
      </c>
      <c r="S15">
        <f t="shared" si="40"/>
        <v>0</v>
      </c>
      <c r="T15">
        <f t="shared" si="41"/>
        <v>0</v>
      </c>
      <c r="U15">
        <f t="shared" si="42"/>
        <v>0</v>
      </c>
      <c r="W15">
        <f t="shared" si="2"/>
        <v>0</v>
      </c>
      <c r="X15">
        <f t="shared" si="3"/>
        <v>0</v>
      </c>
      <c r="Y15">
        <f t="shared" si="4"/>
        <v>0</v>
      </c>
      <c r="Z15">
        <f t="shared" si="5"/>
        <v>0</v>
      </c>
      <c r="AA15">
        <f t="shared" si="6"/>
        <v>0</v>
      </c>
      <c r="AB15">
        <f t="shared" si="7"/>
        <v>0</v>
      </c>
      <c r="AC15">
        <f t="shared" si="8"/>
        <v>0</v>
      </c>
      <c r="AD15">
        <f t="shared" si="9"/>
        <v>0</v>
      </c>
      <c r="AE15">
        <f t="shared" si="10"/>
        <v>0</v>
      </c>
      <c r="AF15">
        <f t="shared" si="11"/>
        <v>0</v>
      </c>
      <c r="AG15">
        <f t="shared" si="12"/>
        <v>0</v>
      </c>
      <c r="AH15">
        <f t="shared" si="13"/>
        <v>0</v>
      </c>
      <c r="AI15">
        <f t="shared" si="14"/>
        <v>0</v>
      </c>
      <c r="AJ15">
        <f t="shared" si="15"/>
        <v>0</v>
      </c>
      <c r="AK15">
        <f t="shared" si="16"/>
        <v>0</v>
      </c>
      <c r="AL15">
        <f t="shared" si="17"/>
        <v>0</v>
      </c>
      <c r="AM15">
        <f t="shared" si="18"/>
        <v>0</v>
      </c>
      <c r="AN15">
        <f t="shared" si="19"/>
        <v>0</v>
      </c>
      <c r="AO15">
        <f t="shared" si="20"/>
        <v>0</v>
      </c>
      <c r="AP15">
        <f t="shared" si="21"/>
        <v>0</v>
      </c>
      <c r="AR15">
        <f t="shared" si="22"/>
        <v>0</v>
      </c>
      <c r="AS15" s="8">
        <f t="shared" si="43"/>
        <v>0</v>
      </c>
      <c r="AT15" s="8">
        <f t="shared" si="44"/>
        <v>0</v>
      </c>
      <c r="AU15" s="8">
        <f t="shared" si="45"/>
        <v>0</v>
      </c>
      <c r="AV15" s="8">
        <f t="shared" si="46"/>
        <v>0</v>
      </c>
      <c r="AW15" s="8">
        <f t="shared" si="23"/>
        <v>0</v>
      </c>
    </row>
    <row r="16" spans="1:49">
      <c r="A16" s="9">
        <v>10</v>
      </c>
      <c r="C16">
        <f t="shared" si="24"/>
        <v>0</v>
      </c>
      <c r="D16">
        <f t="shared" si="25"/>
        <v>0</v>
      </c>
      <c r="E16">
        <f t="shared" si="26"/>
        <v>0</v>
      </c>
      <c r="F16">
        <f t="shared" si="27"/>
        <v>0</v>
      </c>
      <c r="G16">
        <f t="shared" si="28"/>
        <v>0</v>
      </c>
      <c r="H16">
        <f t="shared" si="29"/>
        <v>0</v>
      </c>
      <c r="I16">
        <f t="shared" si="30"/>
        <v>0</v>
      </c>
      <c r="J16">
        <f t="shared" si="31"/>
        <v>0</v>
      </c>
      <c r="K16">
        <f t="shared" si="32"/>
        <v>0</v>
      </c>
      <c r="L16">
        <f t="shared" si="33"/>
        <v>0</v>
      </c>
      <c r="M16">
        <f t="shared" si="34"/>
        <v>266</v>
      </c>
      <c r="N16">
        <f t="shared" si="35"/>
        <v>0</v>
      </c>
      <c r="O16">
        <f t="shared" si="36"/>
        <v>0</v>
      </c>
      <c r="P16">
        <f t="shared" si="37"/>
        <v>0</v>
      </c>
      <c r="Q16">
        <f t="shared" si="38"/>
        <v>0</v>
      </c>
      <c r="R16">
        <f t="shared" si="39"/>
        <v>0</v>
      </c>
      <c r="S16">
        <f t="shared" si="40"/>
        <v>0</v>
      </c>
      <c r="T16">
        <f t="shared" si="41"/>
        <v>0</v>
      </c>
      <c r="U16">
        <f t="shared" si="42"/>
        <v>0</v>
      </c>
      <c r="W16">
        <f t="shared" si="2"/>
        <v>0</v>
      </c>
      <c r="X16">
        <f t="shared" si="3"/>
        <v>0</v>
      </c>
      <c r="Y16">
        <f t="shared" si="4"/>
        <v>0</v>
      </c>
      <c r="Z16">
        <f t="shared" si="5"/>
        <v>0</v>
      </c>
      <c r="AA16">
        <f t="shared" si="6"/>
        <v>0</v>
      </c>
      <c r="AB16">
        <f t="shared" si="7"/>
        <v>0</v>
      </c>
      <c r="AC16">
        <f t="shared" si="8"/>
        <v>0</v>
      </c>
      <c r="AD16">
        <f t="shared" si="9"/>
        <v>0</v>
      </c>
      <c r="AE16">
        <f t="shared" si="10"/>
        <v>0</v>
      </c>
      <c r="AF16">
        <f t="shared" si="11"/>
        <v>0</v>
      </c>
      <c r="AG16">
        <f t="shared" si="12"/>
        <v>0</v>
      </c>
      <c r="AH16">
        <f t="shared" si="13"/>
        <v>0</v>
      </c>
      <c r="AI16">
        <f t="shared" si="14"/>
        <v>0</v>
      </c>
      <c r="AJ16">
        <f t="shared" si="15"/>
        <v>0</v>
      </c>
      <c r="AK16">
        <f t="shared" si="16"/>
        <v>0</v>
      </c>
      <c r="AL16">
        <f t="shared" si="17"/>
        <v>0</v>
      </c>
      <c r="AM16">
        <f t="shared" si="18"/>
        <v>0</v>
      </c>
      <c r="AN16">
        <f t="shared" si="19"/>
        <v>0</v>
      </c>
      <c r="AO16">
        <f t="shared" si="20"/>
        <v>0</v>
      </c>
      <c r="AP16">
        <f t="shared" si="21"/>
        <v>0</v>
      </c>
      <c r="AR16">
        <f t="shared" si="22"/>
        <v>0</v>
      </c>
      <c r="AS16" s="8">
        <f t="shared" si="43"/>
        <v>0</v>
      </c>
      <c r="AT16" s="8">
        <f t="shared" si="44"/>
        <v>0</v>
      </c>
      <c r="AU16" s="8">
        <f t="shared" si="45"/>
        <v>0</v>
      </c>
      <c r="AV16" s="8">
        <f t="shared" si="46"/>
        <v>0</v>
      </c>
      <c r="AW16" s="8">
        <f t="shared" si="23"/>
        <v>0</v>
      </c>
    </row>
    <row r="17" spans="1:49">
      <c r="A17" s="9">
        <v>11</v>
      </c>
      <c r="C17">
        <f t="shared" si="24"/>
        <v>0</v>
      </c>
      <c r="D17">
        <f t="shared" si="25"/>
        <v>0</v>
      </c>
      <c r="E17">
        <f t="shared" si="26"/>
        <v>0</v>
      </c>
      <c r="F17">
        <f t="shared" si="27"/>
        <v>0</v>
      </c>
      <c r="G17">
        <f t="shared" si="28"/>
        <v>0</v>
      </c>
      <c r="H17">
        <f t="shared" si="29"/>
        <v>0</v>
      </c>
      <c r="I17">
        <f t="shared" si="30"/>
        <v>0</v>
      </c>
      <c r="J17">
        <f t="shared" si="31"/>
        <v>0</v>
      </c>
      <c r="K17">
        <f t="shared" si="32"/>
        <v>0</v>
      </c>
      <c r="L17">
        <f t="shared" si="33"/>
        <v>0</v>
      </c>
      <c r="M17">
        <f t="shared" si="34"/>
        <v>0</v>
      </c>
      <c r="N17">
        <f t="shared" si="35"/>
        <v>266</v>
      </c>
      <c r="O17">
        <f t="shared" si="36"/>
        <v>0</v>
      </c>
      <c r="P17">
        <f t="shared" si="37"/>
        <v>0</v>
      </c>
      <c r="Q17">
        <f t="shared" si="38"/>
        <v>0</v>
      </c>
      <c r="R17">
        <f t="shared" si="39"/>
        <v>0</v>
      </c>
      <c r="S17">
        <f t="shared" si="40"/>
        <v>0</v>
      </c>
      <c r="T17">
        <f t="shared" si="41"/>
        <v>0</v>
      </c>
      <c r="U17">
        <f t="shared" si="42"/>
        <v>0</v>
      </c>
      <c r="W17">
        <f t="shared" si="2"/>
        <v>0</v>
      </c>
      <c r="X17">
        <f t="shared" si="3"/>
        <v>0</v>
      </c>
      <c r="Y17">
        <f t="shared" si="4"/>
        <v>0</v>
      </c>
      <c r="Z17">
        <f t="shared" si="5"/>
        <v>0</v>
      </c>
      <c r="AA17">
        <f t="shared" si="6"/>
        <v>0</v>
      </c>
      <c r="AB17">
        <f t="shared" si="7"/>
        <v>0</v>
      </c>
      <c r="AC17">
        <f t="shared" si="8"/>
        <v>0</v>
      </c>
      <c r="AD17">
        <f t="shared" si="9"/>
        <v>0</v>
      </c>
      <c r="AE17">
        <f t="shared" si="10"/>
        <v>0</v>
      </c>
      <c r="AF17">
        <f t="shared" si="11"/>
        <v>0</v>
      </c>
      <c r="AG17">
        <f t="shared" si="12"/>
        <v>0</v>
      </c>
      <c r="AH17">
        <f t="shared" si="13"/>
        <v>0</v>
      </c>
      <c r="AI17">
        <f t="shared" si="14"/>
        <v>0</v>
      </c>
      <c r="AJ17">
        <f t="shared" si="15"/>
        <v>0</v>
      </c>
      <c r="AK17">
        <f t="shared" si="16"/>
        <v>0</v>
      </c>
      <c r="AL17">
        <f t="shared" si="17"/>
        <v>0</v>
      </c>
      <c r="AM17">
        <f t="shared" si="18"/>
        <v>0</v>
      </c>
      <c r="AN17">
        <f t="shared" si="19"/>
        <v>0</v>
      </c>
      <c r="AO17">
        <f t="shared" si="20"/>
        <v>0</v>
      </c>
      <c r="AP17">
        <f t="shared" si="21"/>
        <v>0</v>
      </c>
      <c r="AR17">
        <f t="shared" si="22"/>
        <v>0</v>
      </c>
      <c r="AS17" s="8">
        <f t="shared" si="43"/>
        <v>0</v>
      </c>
      <c r="AT17" s="8">
        <f t="shared" si="44"/>
        <v>0</v>
      </c>
      <c r="AU17" s="8">
        <f t="shared" si="45"/>
        <v>0</v>
      </c>
      <c r="AV17" s="8">
        <f t="shared" si="46"/>
        <v>0</v>
      </c>
      <c r="AW17" s="8">
        <f t="shared" si="23"/>
        <v>0</v>
      </c>
    </row>
    <row r="18" spans="1:49">
      <c r="A18" s="9">
        <v>12</v>
      </c>
      <c r="C18">
        <f t="shared" si="24"/>
        <v>0</v>
      </c>
      <c r="D18">
        <f t="shared" si="25"/>
        <v>0</v>
      </c>
      <c r="E18">
        <f t="shared" si="26"/>
        <v>0</v>
      </c>
      <c r="F18">
        <f t="shared" si="27"/>
        <v>0</v>
      </c>
      <c r="G18">
        <f t="shared" si="28"/>
        <v>0</v>
      </c>
      <c r="H18">
        <f t="shared" si="29"/>
        <v>0</v>
      </c>
      <c r="I18">
        <f t="shared" si="30"/>
        <v>0</v>
      </c>
      <c r="J18">
        <f t="shared" si="31"/>
        <v>0</v>
      </c>
      <c r="K18">
        <f t="shared" si="32"/>
        <v>0</v>
      </c>
      <c r="L18">
        <f t="shared" si="33"/>
        <v>0</v>
      </c>
      <c r="M18">
        <f t="shared" si="34"/>
        <v>0</v>
      </c>
      <c r="N18">
        <f t="shared" si="35"/>
        <v>0</v>
      </c>
      <c r="O18">
        <f t="shared" si="36"/>
        <v>266</v>
      </c>
      <c r="P18">
        <f t="shared" si="37"/>
        <v>0</v>
      </c>
      <c r="Q18">
        <f t="shared" si="38"/>
        <v>0</v>
      </c>
      <c r="R18">
        <f t="shared" si="39"/>
        <v>0</v>
      </c>
      <c r="S18">
        <f t="shared" si="40"/>
        <v>0</v>
      </c>
      <c r="T18">
        <f t="shared" si="41"/>
        <v>0</v>
      </c>
      <c r="U18">
        <f t="shared" si="42"/>
        <v>0</v>
      </c>
      <c r="W18">
        <f t="shared" si="2"/>
        <v>0</v>
      </c>
      <c r="X18">
        <f t="shared" si="3"/>
        <v>0</v>
      </c>
      <c r="Y18">
        <f t="shared" si="4"/>
        <v>0</v>
      </c>
      <c r="Z18">
        <f t="shared" si="5"/>
        <v>0</v>
      </c>
      <c r="AA18">
        <f t="shared" si="6"/>
        <v>0</v>
      </c>
      <c r="AB18">
        <f t="shared" si="7"/>
        <v>0</v>
      </c>
      <c r="AC18">
        <f t="shared" si="8"/>
        <v>0</v>
      </c>
      <c r="AD18">
        <f t="shared" si="9"/>
        <v>0</v>
      </c>
      <c r="AE18">
        <f t="shared" si="10"/>
        <v>0</v>
      </c>
      <c r="AF18">
        <f t="shared" si="11"/>
        <v>0</v>
      </c>
      <c r="AG18">
        <f t="shared" si="12"/>
        <v>0</v>
      </c>
      <c r="AH18">
        <f t="shared" si="13"/>
        <v>0</v>
      </c>
      <c r="AI18">
        <f t="shared" si="14"/>
        <v>0</v>
      </c>
      <c r="AJ18">
        <f t="shared" si="15"/>
        <v>266</v>
      </c>
      <c r="AK18">
        <f t="shared" si="16"/>
        <v>0</v>
      </c>
      <c r="AL18">
        <f t="shared" si="17"/>
        <v>0</v>
      </c>
      <c r="AM18">
        <f t="shared" si="18"/>
        <v>0</v>
      </c>
      <c r="AN18">
        <f t="shared" si="19"/>
        <v>0</v>
      </c>
      <c r="AO18">
        <f t="shared" si="20"/>
        <v>0</v>
      </c>
      <c r="AP18">
        <f t="shared" si="21"/>
        <v>0</v>
      </c>
      <c r="AR18">
        <f t="shared" si="22"/>
        <v>266</v>
      </c>
      <c r="AS18" s="8">
        <f t="shared" si="43"/>
        <v>82034.399999999994</v>
      </c>
      <c r="AT18" s="8">
        <f t="shared" si="44"/>
        <v>365438.58798196149</v>
      </c>
      <c r="AU18" s="8">
        <f t="shared" si="45"/>
        <v>175585.76381108954</v>
      </c>
      <c r="AV18" s="8">
        <f t="shared" si="46"/>
        <v>-14145.749611772299</v>
      </c>
      <c r="AW18" s="8">
        <f t="shared" si="23"/>
        <v>526878.60218127875</v>
      </c>
    </row>
    <row r="19" spans="1:49">
      <c r="A19" s="9">
        <v>13</v>
      </c>
      <c r="AR19">
        <v>0</v>
      </c>
      <c r="AS19" s="8">
        <f t="shared" si="43"/>
        <v>0</v>
      </c>
      <c r="AT19" s="8">
        <f t="shared" si="44"/>
        <v>0</v>
      </c>
      <c r="AU19" s="8">
        <f t="shared" si="45"/>
        <v>0</v>
      </c>
      <c r="AV19" s="8">
        <f t="shared" si="46"/>
        <v>0</v>
      </c>
      <c r="AW19" s="8">
        <f t="shared" si="23"/>
        <v>0</v>
      </c>
    </row>
    <row r="20" spans="1:49">
      <c r="A20" s="9">
        <v>14</v>
      </c>
      <c r="B20" s="1" t="s">
        <v>28</v>
      </c>
      <c r="AR20">
        <f>AR6</f>
        <v>784</v>
      </c>
      <c r="AS20" s="8">
        <f>AR20*O21</f>
        <v>241785.59999999998</v>
      </c>
      <c r="AW20" s="8">
        <f>SUM(AW6:AW19)</f>
        <v>7147580.5905787088</v>
      </c>
    </row>
    <row r="21" spans="1:49">
      <c r="A21" s="9">
        <v>15</v>
      </c>
      <c r="B21" s="1">
        <v>0</v>
      </c>
      <c r="C21" s="1">
        <v>0</v>
      </c>
      <c r="D21" s="1">
        <v>0</v>
      </c>
      <c r="E21" s="3">
        <v>23</v>
      </c>
      <c r="F21" s="3">
        <v>47.6</v>
      </c>
      <c r="G21" s="3">
        <v>77.3</v>
      </c>
      <c r="H21" s="3">
        <v>109.2</v>
      </c>
      <c r="I21" s="3">
        <v>141.6</v>
      </c>
      <c r="J21" s="3">
        <v>173.2</v>
      </c>
      <c r="K21" s="3">
        <v>203.6</v>
      </c>
      <c r="L21" s="3">
        <v>232.4</v>
      </c>
      <c r="M21" s="3">
        <v>259.39999999999998</v>
      </c>
      <c r="N21" s="3">
        <v>284.7</v>
      </c>
      <c r="O21" s="3">
        <v>308.39999999999998</v>
      </c>
      <c r="P21" s="3">
        <v>330.5</v>
      </c>
      <c r="Q21" s="3">
        <v>351.2</v>
      </c>
      <c r="R21" s="3">
        <v>370.4</v>
      </c>
      <c r="S21" s="3">
        <v>388.5</v>
      </c>
      <c r="T21" s="3">
        <v>405.3</v>
      </c>
      <c r="U21" s="3">
        <v>421.1</v>
      </c>
      <c r="AR21">
        <f t="shared" ref="AR21:AS48" si="47">AR7</f>
        <v>250</v>
      </c>
      <c r="AS21" s="8">
        <f>AS7</f>
        <v>77100</v>
      </c>
    </row>
    <row r="22" spans="1:49">
      <c r="A22" s="9">
        <v>16</v>
      </c>
      <c r="AR22">
        <f t="shared" si="47"/>
        <v>0</v>
      </c>
      <c r="AS22" s="8">
        <f t="shared" si="47"/>
        <v>0</v>
      </c>
    </row>
    <row r="23" spans="1:49">
      <c r="A23" s="9">
        <v>17</v>
      </c>
      <c r="P23" t="s">
        <v>29</v>
      </c>
      <c r="AR23">
        <f t="shared" si="47"/>
        <v>363</v>
      </c>
      <c r="AS23" s="8">
        <f t="shared" si="47"/>
        <v>111949.2</v>
      </c>
    </row>
    <row r="24" spans="1:49">
      <c r="A24" s="9">
        <v>18</v>
      </c>
      <c r="P24" t="s">
        <v>30</v>
      </c>
      <c r="Q24" t="s">
        <v>31</v>
      </c>
      <c r="AR24">
        <f t="shared" si="47"/>
        <v>0</v>
      </c>
      <c r="AS24" s="8">
        <f t="shared" si="47"/>
        <v>0</v>
      </c>
    </row>
    <row r="25" spans="1:49">
      <c r="A25" s="9">
        <v>19</v>
      </c>
      <c r="P25">
        <v>1</v>
      </c>
      <c r="Q25">
        <v>0</v>
      </c>
      <c r="AR25">
        <f t="shared" si="47"/>
        <v>151</v>
      </c>
      <c r="AS25" s="8">
        <f t="shared" si="47"/>
        <v>46568.399999999994</v>
      </c>
    </row>
    <row r="26" spans="1:49">
      <c r="A26" s="9">
        <v>20</v>
      </c>
      <c r="P26">
        <v>2</v>
      </c>
      <c r="Q26">
        <v>266</v>
      </c>
      <c r="AR26">
        <f t="shared" si="47"/>
        <v>0</v>
      </c>
      <c r="AS26" s="8">
        <f t="shared" si="47"/>
        <v>0</v>
      </c>
    </row>
    <row r="27" spans="1:49">
      <c r="A27" s="9">
        <v>21</v>
      </c>
      <c r="P27">
        <v>3</v>
      </c>
      <c r="Q27">
        <v>0</v>
      </c>
      <c r="AR27">
        <f t="shared" si="47"/>
        <v>182</v>
      </c>
      <c r="AS27" s="8">
        <f t="shared" si="47"/>
        <v>56128.799999999996</v>
      </c>
    </row>
    <row r="28" spans="1:49">
      <c r="A28" s="9">
        <v>22</v>
      </c>
      <c r="P28">
        <v>4</v>
      </c>
      <c r="Q28">
        <v>0</v>
      </c>
      <c r="AR28">
        <f t="shared" si="47"/>
        <v>220</v>
      </c>
      <c r="AS28" s="8">
        <f t="shared" si="47"/>
        <v>67848</v>
      </c>
    </row>
    <row r="29" spans="1:49">
      <c r="A29" s="9">
        <v>23</v>
      </c>
      <c r="P29">
        <v>5</v>
      </c>
      <c r="Q29">
        <v>0</v>
      </c>
      <c r="AR29">
        <f t="shared" si="47"/>
        <v>0</v>
      </c>
      <c r="AS29" s="8">
        <f t="shared" si="47"/>
        <v>0</v>
      </c>
    </row>
    <row r="30" spans="1:49">
      <c r="A30" s="9">
        <v>24</v>
      </c>
      <c r="P30">
        <v>6</v>
      </c>
      <c r="Q30">
        <v>220</v>
      </c>
      <c r="AR30">
        <f t="shared" si="47"/>
        <v>0</v>
      </c>
      <c r="AS30" s="8">
        <f t="shared" si="47"/>
        <v>0</v>
      </c>
    </row>
    <row r="31" spans="1:49">
      <c r="A31" s="9">
        <v>25</v>
      </c>
      <c r="P31">
        <v>7</v>
      </c>
      <c r="Q31">
        <v>182</v>
      </c>
      <c r="AR31">
        <f t="shared" si="47"/>
        <v>0</v>
      </c>
      <c r="AS31" s="8">
        <f t="shared" si="47"/>
        <v>0</v>
      </c>
    </row>
    <row r="32" spans="1:49">
      <c r="A32" s="9">
        <v>26</v>
      </c>
      <c r="P32">
        <v>8</v>
      </c>
      <c r="Q32">
        <v>0</v>
      </c>
      <c r="AR32">
        <f t="shared" si="47"/>
        <v>266</v>
      </c>
      <c r="AS32" s="8">
        <f t="shared" si="47"/>
        <v>82034.399999999994</v>
      </c>
    </row>
    <row r="33" spans="1:45">
      <c r="A33" s="9">
        <v>27</v>
      </c>
      <c r="P33">
        <v>9</v>
      </c>
      <c r="Q33">
        <v>151</v>
      </c>
      <c r="AR33">
        <f t="shared" si="47"/>
        <v>0</v>
      </c>
      <c r="AS33" s="8">
        <f t="shared" si="47"/>
        <v>0</v>
      </c>
    </row>
    <row r="34" spans="1:45">
      <c r="A34" s="9">
        <v>28</v>
      </c>
      <c r="P34">
        <v>10</v>
      </c>
      <c r="Q34">
        <v>0</v>
      </c>
      <c r="AR34">
        <f t="shared" si="47"/>
        <v>784</v>
      </c>
      <c r="AS34" s="8">
        <f t="shared" si="47"/>
        <v>241785.59999999998</v>
      </c>
    </row>
    <row r="35" spans="1:45">
      <c r="A35" s="9">
        <v>29</v>
      </c>
      <c r="P35">
        <v>11</v>
      </c>
      <c r="Q35">
        <v>363</v>
      </c>
      <c r="AR35">
        <f t="shared" si="47"/>
        <v>250</v>
      </c>
      <c r="AS35" s="8">
        <f t="shared" si="47"/>
        <v>77100</v>
      </c>
    </row>
    <row r="36" spans="1:45">
      <c r="A36" s="9">
        <v>30</v>
      </c>
      <c r="P36">
        <v>12</v>
      </c>
      <c r="Q36">
        <v>0</v>
      </c>
      <c r="AR36">
        <f t="shared" si="47"/>
        <v>0</v>
      </c>
      <c r="AS36" s="8">
        <f t="shared" si="47"/>
        <v>0</v>
      </c>
    </row>
    <row r="37" spans="1:45">
      <c r="A37" s="9">
        <v>31</v>
      </c>
      <c r="P37">
        <v>13</v>
      </c>
      <c r="Q37">
        <v>250</v>
      </c>
      <c r="AR37">
        <f t="shared" si="47"/>
        <v>363</v>
      </c>
      <c r="AS37" s="8">
        <f t="shared" si="47"/>
        <v>111949.2</v>
      </c>
    </row>
    <row r="38" spans="1:45">
      <c r="A38" s="9">
        <v>32</v>
      </c>
      <c r="P38">
        <v>14</v>
      </c>
      <c r="Q38">
        <v>784</v>
      </c>
      <c r="AR38">
        <f t="shared" si="47"/>
        <v>0</v>
      </c>
      <c r="AS38" s="8">
        <f t="shared" si="47"/>
        <v>0</v>
      </c>
    </row>
    <row r="39" spans="1:45">
      <c r="A39" s="9">
        <v>33</v>
      </c>
      <c r="P39">
        <v>15</v>
      </c>
      <c r="Q39">
        <v>0</v>
      </c>
      <c r="AR39">
        <f t="shared" si="47"/>
        <v>151</v>
      </c>
      <c r="AS39" s="8">
        <f t="shared" si="47"/>
        <v>46568.399999999994</v>
      </c>
    </row>
    <row r="40" spans="1:45">
      <c r="A40" s="9">
        <v>34</v>
      </c>
      <c r="P40">
        <v>16</v>
      </c>
      <c r="Q40">
        <v>0</v>
      </c>
      <c r="AR40">
        <f t="shared" si="47"/>
        <v>0</v>
      </c>
      <c r="AS40" s="8">
        <f t="shared" si="47"/>
        <v>0</v>
      </c>
    </row>
    <row r="41" spans="1:45">
      <c r="A41" s="9">
        <v>35</v>
      </c>
      <c r="P41">
        <v>17</v>
      </c>
      <c r="Q41">
        <v>0</v>
      </c>
      <c r="AR41">
        <f t="shared" si="47"/>
        <v>182</v>
      </c>
      <c r="AS41" s="8">
        <f t="shared" si="47"/>
        <v>56128.799999999996</v>
      </c>
    </row>
    <row r="42" spans="1:45">
      <c r="A42" s="9">
        <v>36</v>
      </c>
      <c r="P42">
        <v>18</v>
      </c>
      <c r="Q42">
        <v>0</v>
      </c>
      <c r="AR42">
        <f t="shared" si="47"/>
        <v>220</v>
      </c>
      <c r="AS42" s="8">
        <f t="shared" si="47"/>
        <v>67848</v>
      </c>
    </row>
    <row r="43" spans="1:45">
      <c r="A43" s="9">
        <v>37</v>
      </c>
      <c r="P43">
        <v>19</v>
      </c>
      <c r="Q43">
        <v>0</v>
      </c>
      <c r="AR43">
        <f t="shared" si="47"/>
        <v>0</v>
      </c>
      <c r="AS43" s="8">
        <f t="shared" si="47"/>
        <v>0</v>
      </c>
    </row>
    <row r="44" spans="1:45">
      <c r="A44" s="9">
        <v>38</v>
      </c>
      <c r="P44">
        <v>20</v>
      </c>
      <c r="Q44">
        <v>0</v>
      </c>
      <c r="AR44">
        <f t="shared" si="47"/>
        <v>0</v>
      </c>
      <c r="AS44" s="8">
        <f t="shared" si="47"/>
        <v>0</v>
      </c>
    </row>
    <row r="45" spans="1:45">
      <c r="A45" s="9">
        <v>39</v>
      </c>
      <c r="AR45">
        <f t="shared" si="47"/>
        <v>0</v>
      </c>
      <c r="AS45" s="8">
        <f t="shared" si="47"/>
        <v>0</v>
      </c>
    </row>
    <row r="46" spans="1:45">
      <c r="A46" s="9">
        <v>40</v>
      </c>
      <c r="AR46">
        <f t="shared" si="47"/>
        <v>266</v>
      </c>
      <c r="AS46" s="8">
        <f t="shared" si="47"/>
        <v>82034.399999999994</v>
      </c>
    </row>
    <row r="47" spans="1:45">
      <c r="A47" s="9">
        <v>41</v>
      </c>
      <c r="AR47">
        <f t="shared" si="47"/>
        <v>0</v>
      </c>
      <c r="AS47" s="8">
        <f t="shared" si="47"/>
        <v>0</v>
      </c>
    </row>
    <row r="48" spans="1:45">
      <c r="A48" s="9"/>
    </row>
  </sheetData>
  <sortState xmlns:xlrd2="http://schemas.microsoft.com/office/spreadsheetml/2017/richdata2" ref="P25:Q38">
    <sortCondition ref="P25:P38"/>
  </sortState>
  <conditionalFormatting sqref="AW20">
    <cfRule type="top10" dxfId="2" priority="1" rank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89FD-48D4-4105-AC41-414FBECE44BD}">
  <dimension ref="A1:AW56"/>
  <sheetViews>
    <sheetView workbookViewId="0">
      <selection activeCell="C6" sqref="C6"/>
    </sheetView>
  </sheetViews>
  <sheetFormatPr defaultRowHeight="15"/>
  <cols>
    <col min="2" max="21" width="6.7109375" customWidth="1"/>
    <col min="22" max="22" width="4.28515625" customWidth="1"/>
    <col min="23" max="42" width="6.7109375" customWidth="1"/>
    <col min="44" max="44" width="14.28515625" bestFit="1" customWidth="1"/>
    <col min="45" max="45" width="16" bestFit="1" customWidth="1"/>
  </cols>
  <sheetData>
    <row r="1" spans="1:49">
      <c r="A1" t="s">
        <v>16</v>
      </c>
      <c r="C1" s="1">
        <v>4555.8</v>
      </c>
      <c r="AR1" t="s">
        <v>0</v>
      </c>
      <c r="AS1" s="1">
        <v>600</v>
      </c>
      <c r="AT1" t="s">
        <v>32</v>
      </c>
      <c r="AV1" s="1"/>
      <c r="AW1">
        <f>AW6/AS4</f>
        <v>12036423.599999998</v>
      </c>
    </row>
    <row r="2" spans="1:49">
      <c r="A2" t="s">
        <v>33</v>
      </c>
      <c r="C2" s="1">
        <v>16</v>
      </c>
      <c r="AR2" t="s">
        <v>3</v>
      </c>
      <c r="AS2" s="1">
        <v>6</v>
      </c>
    </row>
    <row r="3" spans="1:49">
      <c r="A3" t="s">
        <v>10</v>
      </c>
      <c r="C3" s="7">
        <f>C1/C2</f>
        <v>284.73750000000001</v>
      </c>
      <c r="AR3" t="s">
        <v>14</v>
      </c>
      <c r="AS3" s="1">
        <v>8</v>
      </c>
    </row>
    <row r="4" spans="1:49">
      <c r="A4" s="10" t="s">
        <v>18</v>
      </c>
      <c r="B4" s="11" t="s">
        <v>19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W4" s="4" t="s">
        <v>20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R4" t="s">
        <v>15</v>
      </c>
      <c r="AS4" s="1">
        <v>0.05</v>
      </c>
      <c r="AT4" s="12"/>
      <c r="AU4" s="12"/>
      <c r="AV4" s="12"/>
      <c r="AW4" s="12"/>
    </row>
    <row r="5" spans="1:49">
      <c r="A5" s="10" t="s">
        <v>22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W5" s="4">
        <v>1</v>
      </c>
      <c r="X5" s="4">
        <v>2</v>
      </c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4">
        <v>8</v>
      </c>
      <c r="AE5" s="4">
        <v>9</v>
      </c>
      <c r="AF5" s="4">
        <v>10</v>
      </c>
      <c r="AG5" s="4">
        <v>11</v>
      </c>
      <c r="AH5" s="4">
        <v>12</v>
      </c>
      <c r="AI5" s="4">
        <v>13</v>
      </c>
      <c r="AJ5" s="4">
        <v>14</v>
      </c>
      <c r="AK5" s="4">
        <v>15</v>
      </c>
      <c r="AL5" s="4">
        <v>16</v>
      </c>
      <c r="AM5" s="4">
        <v>17</v>
      </c>
      <c r="AN5" s="4">
        <v>18</v>
      </c>
      <c r="AO5" s="4">
        <v>19</v>
      </c>
      <c r="AP5" s="4">
        <v>20</v>
      </c>
      <c r="AR5" s="13" t="s">
        <v>16</v>
      </c>
      <c r="AS5" s="13" t="s">
        <v>23</v>
      </c>
      <c r="AT5" s="13" t="s">
        <v>34</v>
      </c>
      <c r="AU5" s="13" t="s">
        <v>35</v>
      </c>
      <c r="AV5" s="13" t="s">
        <v>26</v>
      </c>
      <c r="AW5" s="13" t="s">
        <v>27</v>
      </c>
    </row>
    <row r="6" spans="1:49">
      <c r="A6" s="9">
        <v>0</v>
      </c>
      <c r="B6" s="7">
        <f>IF(B5&lt;=$C$2,$C$3,0)</f>
        <v>284.73750000000001</v>
      </c>
      <c r="C6" s="7">
        <f t="shared" ref="C6:U6" si="0">IF(C5&lt;=$C$2,$C$3,0)</f>
        <v>284.73750000000001</v>
      </c>
      <c r="D6" s="7">
        <f t="shared" si="0"/>
        <v>284.73750000000001</v>
      </c>
      <c r="E6" s="7">
        <f t="shared" si="0"/>
        <v>284.73750000000001</v>
      </c>
      <c r="F6" s="7">
        <f t="shared" si="0"/>
        <v>284.73750000000001</v>
      </c>
      <c r="G6" s="7">
        <f t="shared" si="0"/>
        <v>284.73750000000001</v>
      </c>
      <c r="H6" s="7">
        <f t="shared" si="0"/>
        <v>284.73750000000001</v>
      </c>
      <c r="I6" s="7">
        <f t="shared" si="0"/>
        <v>284.73750000000001</v>
      </c>
      <c r="J6" s="7">
        <f t="shared" si="0"/>
        <v>284.73750000000001</v>
      </c>
      <c r="K6" s="7">
        <f t="shared" si="0"/>
        <v>284.73750000000001</v>
      </c>
      <c r="L6" s="7">
        <f t="shared" si="0"/>
        <v>284.73750000000001</v>
      </c>
      <c r="M6" s="7">
        <f t="shared" si="0"/>
        <v>284.73750000000001</v>
      </c>
      <c r="N6" s="7">
        <f t="shared" si="0"/>
        <v>284.73750000000001</v>
      </c>
      <c r="O6" s="7">
        <f t="shared" si="0"/>
        <v>284.73750000000001</v>
      </c>
      <c r="P6" s="7">
        <f t="shared" si="0"/>
        <v>284.73750000000001</v>
      </c>
      <c r="Q6" s="7">
        <f t="shared" si="0"/>
        <v>284.73750000000001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W6" s="7">
        <f>IF(W$5=$C$2,B6,0)</f>
        <v>0</v>
      </c>
      <c r="X6" s="7">
        <f t="shared" ref="X6:AP6" si="1">IF(X$5=$C$2,C6,0)</f>
        <v>0</v>
      </c>
      <c r="Y6" s="7">
        <f t="shared" si="1"/>
        <v>0</v>
      </c>
      <c r="Z6" s="7">
        <f t="shared" si="1"/>
        <v>0</v>
      </c>
      <c r="AA6" s="7">
        <f t="shared" si="1"/>
        <v>0</v>
      </c>
      <c r="AB6" s="7">
        <f t="shared" si="1"/>
        <v>0</v>
      </c>
      <c r="AC6" s="7">
        <f t="shared" si="1"/>
        <v>0</v>
      </c>
      <c r="AD6" s="7">
        <f t="shared" si="1"/>
        <v>0</v>
      </c>
      <c r="AE6" s="7">
        <f t="shared" si="1"/>
        <v>0</v>
      </c>
      <c r="AF6" s="7">
        <f t="shared" si="1"/>
        <v>0</v>
      </c>
      <c r="AG6" s="7">
        <f t="shared" si="1"/>
        <v>0</v>
      </c>
      <c r="AH6" s="7">
        <f t="shared" si="1"/>
        <v>0</v>
      </c>
      <c r="AI6" s="7">
        <f t="shared" si="1"/>
        <v>0</v>
      </c>
      <c r="AJ6" s="7">
        <f t="shared" si="1"/>
        <v>0</v>
      </c>
      <c r="AK6" s="7">
        <f t="shared" si="1"/>
        <v>0</v>
      </c>
      <c r="AL6" s="7">
        <f t="shared" si="1"/>
        <v>284.73750000000001</v>
      </c>
      <c r="AM6" s="7">
        <f t="shared" si="1"/>
        <v>0</v>
      </c>
      <c r="AN6" s="7">
        <f t="shared" si="1"/>
        <v>0</v>
      </c>
      <c r="AO6" s="7">
        <f t="shared" si="1"/>
        <v>0</v>
      </c>
      <c r="AP6" s="7">
        <f t="shared" si="1"/>
        <v>0</v>
      </c>
      <c r="AR6" s="7">
        <f>SUM(W6:AP6)</f>
        <v>284.73750000000001</v>
      </c>
      <c r="AS6" s="8">
        <f>SUMPRODUCT(W6:AP6,$B$29:$U$29)</f>
        <v>99999.81</v>
      </c>
      <c r="AT6" s="8">
        <f>AS6*$AS$3</f>
        <v>799998.48</v>
      </c>
      <c r="AU6" s="8">
        <f>AR6*$AS$1</f>
        <v>170842.5</v>
      </c>
      <c r="AV6" s="8">
        <f>$C$1*$AS$2</f>
        <v>27334.800000000003</v>
      </c>
      <c r="AW6" s="8">
        <f>AT6-AU6-AV6</f>
        <v>601821.17999999993</v>
      </c>
    </row>
    <row r="7" spans="1:49">
      <c r="A7" s="9">
        <v>1</v>
      </c>
      <c r="B7" s="7">
        <f>SUM(W6:AP6)</f>
        <v>284.73750000000001</v>
      </c>
      <c r="C7" s="7">
        <f>B6-W6</f>
        <v>284.73750000000001</v>
      </c>
      <c r="D7" s="7">
        <f t="shared" ref="D7:T7" si="2">C6-X6</f>
        <v>284.73750000000001</v>
      </c>
      <c r="E7" s="7">
        <f t="shared" si="2"/>
        <v>284.73750000000001</v>
      </c>
      <c r="F7" s="7">
        <f t="shared" si="2"/>
        <v>284.73750000000001</v>
      </c>
      <c r="G7" s="7">
        <f t="shared" si="2"/>
        <v>284.73750000000001</v>
      </c>
      <c r="H7" s="7">
        <f t="shared" si="2"/>
        <v>284.73750000000001</v>
      </c>
      <c r="I7" s="7">
        <f t="shared" si="2"/>
        <v>284.73750000000001</v>
      </c>
      <c r="J7" s="7">
        <f t="shared" si="2"/>
        <v>284.73750000000001</v>
      </c>
      <c r="K7" s="7">
        <f t="shared" si="2"/>
        <v>284.73750000000001</v>
      </c>
      <c r="L7" s="7">
        <f t="shared" si="2"/>
        <v>284.73750000000001</v>
      </c>
      <c r="M7" s="7">
        <f t="shared" si="2"/>
        <v>284.73750000000001</v>
      </c>
      <c r="N7" s="7">
        <f t="shared" si="2"/>
        <v>284.73750000000001</v>
      </c>
      <c r="O7" s="7">
        <f t="shared" si="2"/>
        <v>284.73750000000001</v>
      </c>
      <c r="P7" s="7">
        <f>O6-AJ6</f>
        <v>284.73750000000001</v>
      </c>
      <c r="Q7" s="7">
        <f t="shared" si="2"/>
        <v>284.73750000000001</v>
      </c>
      <c r="R7" s="7">
        <f t="shared" si="2"/>
        <v>0</v>
      </c>
      <c r="S7" s="7">
        <f t="shared" si="2"/>
        <v>0</v>
      </c>
      <c r="T7" s="7">
        <f t="shared" si="2"/>
        <v>0</v>
      </c>
      <c r="U7" s="7">
        <f>T6-AO6</f>
        <v>0</v>
      </c>
      <c r="W7" s="7">
        <f t="shared" ref="W7:W18" si="3">IF(W$5=$C$2,B7,0)</f>
        <v>0</v>
      </c>
      <c r="X7" s="7">
        <f t="shared" ref="X7:X18" si="4">IF(X$5=$C$2,C7,0)</f>
        <v>0</v>
      </c>
      <c r="Y7" s="7">
        <f t="shared" ref="Y7:Y18" si="5">IF(Y$5=$C$2,D7,0)</f>
        <v>0</v>
      </c>
      <c r="Z7" s="7">
        <f t="shared" ref="Z7:Z18" si="6">IF(Z$5=$C$2,E7,0)</f>
        <v>0</v>
      </c>
      <c r="AA7" s="7">
        <f t="shared" ref="AA7:AA18" si="7">IF(AA$5=$C$2,F7,0)</f>
        <v>0</v>
      </c>
      <c r="AB7" s="7">
        <f t="shared" ref="AB7:AB18" si="8">IF(AB$5=$C$2,G7,0)</f>
        <v>0</v>
      </c>
      <c r="AC7" s="7">
        <f t="shared" ref="AC7:AC18" si="9">IF(AC$5=$C$2,H7,0)</f>
        <v>0</v>
      </c>
      <c r="AD7" s="7">
        <f t="shared" ref="AD7:AD18" si="10">IF(AD$5=$C$2,I7,0)</f>
        <v>0</v>
      </c>
      <c r="AE7" s="7">
        <f t="shared" ref="AE7:AE18" si="11">IF(AE$5=$C$2,J7,0)</f>
        <v>0</v>
      </c>
      <c r="AF7" s="7">
        <f t="shared" ref="AF7:AF18" si="12">IF(AF$5=$C$2,K7,0)</f>
        <v>0</v>
      </c>
      <c r="AG7" s="7">
        <f t="shared" ref="AG7:AG18" si="13">IF(AG$5=$C$2,L7,0)</f>
        <v>0</v>
      </c>
      <c r="AH7" s="7">
        <f t="shared" ref="AH7:AH18" si="14">IF(AH$5=$C$2,M7,0)</f>
        <v>0</v>
      </c>
      <c r="AI7" s="7">
        <f t="shared" ref="AI7:AI18" si="15">IF(AI$5=$C$2,N7,0)</f>
        <v>0</v>
      </c>
      <c r="AJ7" s="7">
        <f t="shared" ref="AJ7:AJ18" si="16">IF(AJ$5=$C$2,O7,0)</f>
        <v>0</v>
      </c>
      <c r="AK7" s="7">
        <f t="shared" ref="AK7:AK18" si="17">IF(AK$5=$C$2,P7,0)</f>
        <v>0</v>
      </c>
      <c r="AL7" s="7">
        <f t="shared" ref="AL7:AL18" si="18">IF(AL$5=$C$2,Q7,0)</f>
        <v>284.73750000000001</v>
      </c>
      <c r="AM7" s="7">
        <f t="shared" ref="AM7:AM18" si="19">IF(AM$5=$C$2,R7,0)</f>
        <v>0</v>
      </c>
      <c r="AN7" s="7">
        <f t="shared" ref="AN7:AN18" si="20">IF(AN$5=$C$2,S7,0)</f>
        <v>0</v>
      </c>
      <c r="AO7" s="7">
        <f t="shared" ref="AO7:AO18" si="21">IF(AO$5=$C$2,T7,0)</f>
        <v>0</v>
      </c>
      <c r="AP7" s="7">
        <f t="shared" ref="AP7:AP18" si="22">IF(AP$5=$C$2,U7,0)</f>
        <v>0</v>
      </c>
      <c r="AR7" s="7">
        <f t="shared" ref="AR7:AR26" si="23">SUM(W7:AP7)</f>
        <v>284.73750000000001</v>
      </c>
      <c r="AS7" s="8">
        <f t="shared" ref="AS7:AS26" si="24">SUMPRODUCT(W7:AP7,$B$29:$U$29)</f>
        <v>99999.81</v>
      </c>
      <c r="AT7" s="8">
        <f t="shared" ref="AT7:AT26" si="25">AS7*$AS$3</f>
        <v>799998.48</v>
      </c>
      <c r="AU7" s="8">
        <f t="shared" ref="AU7:AU26" si="26">AR7*$AS$1</f>
        <v>170842.5</v>
      </c>
      <c r="AV7" s="8">
        <f t="shared" ref="AV7:AV26" si="27">$C$1*$AS$2</f>
        <v>27334.800000000003</v>
      </c>
      <c r="AW7" s="8">
        <f t="shared" ref="AW7:AW26" si="28">AT7-AU7-AV7</f>
        <v>601821.17999999993</v>
      </c>
    </row>
    <row r="8" spans="1:49">
      <c r="A8" s="9">
        <v>2</v>
      </c>
      <c r="B8" s="7">
        <f t="shared" ref="B8:B18" si="29">SUM(W7:AP7)</f>
        <v>284.73750000000001</v>
      </c>
      <c r="C8" s="7">
        <f t="shared" ref="C8:C18" si="30">B7-W7</f>
        <v>284.73750000000001</v>
      </c>
      <c r="D8" s="7">
        <f t="shared" ref="D8:D18" si="31">C7-X7</f>
        <v>284.73750000000001</v>
      </c>
      <c r="E8" s="7">
        <f t="shared" ref="E8:E18" si="32">D7-Y7</f>
        <v>284.73750000000001</v>
      </c>
      <c r="F8" s="7">
        <f t="shared" ref="F8:F18" si="33">E7-Z7</f>
        <v>284.73750000000001</v>
      </c>
      <c r="G8" s="7">
        <f t="shared" ref="G8:G18" si="34">F7-AA7</f>
        <v>284.73750000000001</v>
      </c>
      <c r="H8" s="7">
        <f t="shared" ref="H8:H18" si="35">G7-AB7</f>
        <v>284.73750000000001</v>
      </c>
      <c r="I8" s="7">
        <f t="shared" ref="I8:I18" si="36">H7-AC7</f>
        <v>284.73750000000001</v>
      </c>
      <c r="J8" s="7">
        <f t="shared" ref="J8:J18" si="37">I7-AD7</f>
        <v>284.73750000000001</v>
      </c>
      <c r="K8" s="7">
        <f t="shared" ref="K8:K18" si="38">J7-AE7</f>
        <v>284.73750000000001</v>
      </c>
      <c r="L8" s="7">
        <f t="shared" ref="L8:L18" si="39">K7-AF7</f>
        <v>284.73750000000001</v>
      </c>
      <c r="M8" s="7">
        <f t="shared" ref="M8:M18" si="40">L7-AG7</f>
        <v>284.73750000000001</v>
      </c>
      <c r="N8" s="7">
        <f t="shared" ref="N8:N18" si="41">M7-AH7</f>
        <v>284.73750000000001</v>
      </c>
      <c r="O8" s="7">
        <f t="shared" ref="O8:O18" si="42">N7-AI7</f>
        <v>284.73750000000001</v>
      </c>
      <c r="P8" s="7">
        <f t="shared" ref="P8:P18" si="43">O7-AJ7</f>
        <v>284.73750000000001</v>
      </c>
      <c r="Q8" s="7">
        <f t="shared" ref="Q8:Q18" si="44">P7-AK7</f>
        <v>284.73750000000001</v>
      </c>
      <c r="R8" s="7">
        <f t="shared" ref="R8:R18" si="45">Q7-AL7</f>
        <v>0</v>
      </c>
      <c r="S8" s="7">
        <f t="shared" ref="S8:S18" si="46">R7-AM7</f>
        <v>0</v>
      </c>
      <c r="T8" s="7">
        <f t="shared" ref="T8:T18" si="47">S7-AN7</f>
        <v>0</v>
      </c>
      <c r="U8" s="7">
        <f t="shared" ref="U8:U18" si="48">T7-AO7</f>
        <v>0</v>
      </c>
      <c r="W8" s="7">
        <f t="shared" si="3"/>
        <v>0</v>
      </c>
      <c r="X8" s="7">
        <f t="shared" si="4"/>
        <v>0</v>
      </c>
      <c r="Y8" s="7">
        <f t="shared" si="5"/>
        <v>0</v>
      </c>
      <c r="Z8" s="7">
        <f t="shared" si="6"/>
        <v>0</v>
      </c>
      <c r="AA8" s="7">
        <f t="shared" si="7"/>
        <v>0</v>
      </c>
      <c r="AB8" s="7">
        <f t="shared" si="8"/>
        <v>0</v>
      </c>
      <c r="AC8" s="7">
        <f t="shared" si="9"/>
        <v>0</v>
      </c>
      <c r="AD8" s="7">
        <f t="shared" si="10"/>
        <v>0</v>
      </c>
      <c r="AE8" s="7">
        <f t="shared" si="11"/>
        <v>0</v>
      </c>
      <c r="AF8" s="7">
        <f t="shared" si="12"/>
        <v>0</v>
      </c>
      <c r="AG8" s="7">
        <f t="shared" si="13"/>
        <v>0</v>
      </c>
      <c r="AH8" s="7">
        <f t="shared" si="14"/>
        <v>0</v>
      </c>
      <c r="AI8" s="7">
        <f t="shared" si="15"/>
        <v>0</v>
      </c>
      <c r="AJ8" s="7">
        <f t="shared" si="16"/>
        <v>0</v>
      </c>
      <c r="AK8" s="7">
        <f t="shared" si="17"/>
        <v>0</v>
      </c>
      <c r="AL8" s="7">
        <f t="shared" si="18"/>
        <v>284.73750000000001</v>
      </c>
      <c r="AM8" s="7">
        <f t="shared" si="19"/>
        <v>0</v>
      </c>
      <c r="AN8" s="7">
        <f t="shared" si="20"/>
        <v>0</v>
      </c>
      <c r="AO8" s="7">
        <f t="shared" si="21"/>
        <v>0</v>
      </c>
      <c r="AP8" s="7">
        <f t="shared" si="22"/>
        <v>0</v>
      </c>
      <c r="AR8" s="7">
        <f t="shared" si="23"/>
        <v>284.73750000000001</v>
      </c>
      <c r="AS8" s="8">
        <f t="shared" si="24"/>
        <v>99999.81</v>
      </c>
      <c r="AT8" s="8">
        <f t="shared" si="25"/>
        <v>799998.48</v>
      </c>
      <c r="AU8" s="8">
        <f t="shared" si="26"/>
        <v>170842.5</v>
      </c>
      <c r="AV8" s="8">
        <f t="shared" si="27"/>
        <v>27334.800000000003</v>
      </c>
      <c r="AW8" s="8">
        <f t="shared" si="28"/>
        <v>601821.17999999993</v>
      </c>
    </row>
    <row r="9" spans="1:49">
      <c r="A9" s="9">
        <v>3</v>
      </c>
      <c r="B9" s="7">
        <f t="shared" si="29"/>
        <v>284.73750000000001</v>
      </c>
      <c r="C9" s="7">
        <f t="shared" si="30"/>
        <v>284.73750000000001</v>
      </c>
      <c r="D9" s="7">
        <f t="shared" si="31"/>
        <v>284.73750000000001</v>
      </c>
      <c r="E9" s="7">
        <f t="shared" si="32"/>
        <v>284.73750000000001</v>
      </c>
      <c r="F9" s="7">
        <f t="shared" si="33"/>
        <v>284.73750000000001</v>
      </c>
      <c r="G9" s="7">
        <f t="shared" si="34"/>
        <v>284.73750000000001</v>
      </c>
      <c r="H9" s="7">
        <f t="shared" si="35"/>
        <v>284.73750000000001</v>
      </c>
      <c r="I9" s="7">
        <f t="shared" si="36"/>
        <v>284.73750000000001</v>
      </c>
      <c r="J9" s="7">
        <f t="shared" si="37"/>
        <v>284.73750000000001</v>
      </c>
      <c r="K9" s="7">
        <f t="shared" si="38"/>
        <v>284.73750000000001</v>
      </c>
      <c r="L9" s="7">
        <f t="shared" si="39"/>
        <v>284.73750000000001</v>
      </c>
      <c r="M9" s="7">
        <f t="shared" si="40"/>
        <v>284.73750000000001</v>
      </c>
      <c r="N9" s="7">
        <f t="shared" si="41"/>
        <v>284.73750000000001</v>
      </c>
      <c r="O9" s="7">
        <f t="shared" si="42"/>
        <v>284.73750000000001</v>
      </c>
      <c r="P9" s="7">
        <f t="shared" si="43"/>
        <v>284.73750000000001</v>
      </c>
      <c r="Q9" s="7">
        <f t="shared" si="44"/>
        <v>284.73750000000001</v>
      </c>
      <c r="R9" s="7">
        <f t="shared" si="45"/>
        <v>0</v>
      </c>
      <c r="S9" s="7">
        <f t="shared" si="46"/>
        <v>0</v>
      </c>
      <c r="T9" s="7">
        <f t="shared" si="47"/>
        <v>0</v>
      </c>
      <c r="U9" s="7">
        <f t="shared" si="48"/>
        <v>0</v>
      </c>
      <c r="W9" s="7">
        <f t="shared" si="3"/>
        <v>0</v>
      </c>
      <c r="X9" s="7">
        <f t="shared" si="4"/>
        <v>0</v>
      </c>
      <c r="Y9" s="7">
        <f t="shared" si="5"/>
        <v>0</v>
      </c>
      <c r="Z9" s="7">
        <f t="shared" si="6"/>
        <v>0</v>
      </c>
      <c r="AA9" s="7">
        <f t="shared" si="7"/>
        <v>0</v>
      </c>
      <c r="AB9" s="7">
        <f t="shared" si="8"/>
        <v>0</v>
      </c>
      <c r="AC9" s="7">
        <f t="shared" si="9"/>
        <v>0</v>
      </c>
      <c r="AD9" s="7">
        <f t="shared" si="10"/>
        <v>0</v>
      </c>
      <c r="AE9" s="7">
        <f t="shared" si="11"/>
        <v>0</v>
      </c>
      <c r="AF9" s="7">
        <f t="shared" si="12"/>
        <v>0</v>
      </c>
      <c r="AG9" s="7">
        <f t="shared" si="13"/>
        <v>0</v>
      </c>
      <c r="AH9" s="7">
        <f t="shared" si="14"/>
        <v>0</v>
      </c>
      <c r="AI9" s="7">
        <f t="shared" si="15"/>
        <v>0</v>
      </c>
      <c r="AJ9" s="7">
        <f t="shared" si="16"/>
        <v>0</v>
      </c>
      <c r="AK9" s="7">
        <f t="shared" si="17"/>
        <v>0</v>
      </c>
      <c r="AL9" s="7">
        <f t="shared" si="18"/>
        <v>284.73750000000001</v>
      </c>
      <c r="AM9" s="7">
        <f t="shared" si="19"/>
        <v>0</v>
      </c>
      <c r="AN9" s="7">
        <f t="shared" si="20"/>
        <v>0</v>
      </c>
      <c r="AO9" s="7">
        <f t="shared" si="21"/>
        <v>0</v>
      </c>
      <c r="AP9" s="7">
        <f t="shared" si="22"/>
        <v>0</v>
      </c>
      <c r="AR9" s="7">
        <f t="shared" si="23"/>
        <v>284.73750000000001</v>
      </c>
      <c r="AS9" s="8">
        <f t="shared" si="24"/>
        <v>99999.81</v>
      </c>
      <c r="AT9" s="8">
        <f t="shared" si="25"/>
        <v>799998.48</v>
      </c>
      <c r="AU9" s="8">
        <f t="shared" si="26"/>
        <v>170842.5</v>
      </c>
      <c r="AV9" s="8">
        <f t="shared" si="27"/>
        <v>27334.800000000003</v>
      </c>
      <c r="AW9" s="8">
        <f t="shared" si="28"/>
        <v>601821.17999999993</v>
      </c>
    </row>
    <row r="10" spans="1:49">
      <c r="A10" s="9">
        <v>4</v>
      </c>
      <c r="B10" s="7">
        <f t="shared" si="29"/>
        <v>284.73750000000001</v>
      </c>
      <c r="C10" s="7">
        <f t="shared" si="30"/>
        <v>284.73750000000001</v>
      </c>
      <c r="D10" s="7">
        <f t="shared" si="31"/>
        <v>284.73750000000001</v>
      </c>
      <c r="E10" s="7">
        <f t="shared" si="32"/>
        <v>284.73750000000001</v>
      </c>
      <c r="F10" s="7">
        <f t="shared" si="33"/>
        <v>284.73750000000001</v>
      </c>
      <c r="G10" s="7">
        <f t="shared" si="34"/>
        <v>284.73750000000001</v>
      </c>
      <c r="H10" s="7">
        <f t="shared" si="35"/>
        <v>284.73750000000001</v>
      </c>
      <c r="I10" s="7">
        <f t="shared" si="36"/>
        <v>284.73750000000001</v>
      </c>
      <c r="J10" s="7">
        <f t="shared" si="37"/>
        <v>284.73750000000001</v>
      </c>
      <c r="K10" s="7">
        <f t="shared" si="38"/>
        <v>284.73750000000001</v>
      </c>
      <c r="L10" s="7">
        <f t="shared" si="39"/>
        <v>284.73750000000001</v>
      </c>
      <c r="M10" s="7">
        <f t="shared" si="40"/>
        <v>284.73750000000001</v>
      </c>
      <c r="N10" s="7">
        <f t="shared" si="41"/>
        <v>284.73750000000001</v>
      </c>
      <c r="O10" s="7">
        <f t="shared" si="42"/>
        <v>284.73750000000001</v>
      </c>
      <c r="P10" s="7">
        <f t="shared" si="43"/>
        <v>284.73750000000001</v>
      </c>
      <c r="Q10" s="7">
        <f t="shared" si="44"/>
        <v>284.73750000000001</v>
      </c>
      <c r="R10" s="7">
        <f t="shared" si="45"/>
        <v>0</v>
      </c>
      <c r="S10" s="7">
        <f t="shared" si="46"/>
        <v>0</v>
      </c>
      <c r="T10" s="7">
        <f t="shared" si="47"/>
        <v>0</v>
      </c>
      <c r="U10" s="7">
        <f t="shared" si="48"/>
        <v>0</v>
      </c>
      <c r="W10" s="7">
        <f t="shared" si="3"/>
        <v>0</v>
      </c>
      <c r="X10" s="7">
        <f t="shared" si="4"/>
        <v>0</v>
      </c>
      <c r="Y10" s="7">
        <f t="shared" si="5"/>
        <v>0</v>
      </c>
      <c r="Z10" s="7">
        <f t="shared" si="6"/>
        <v>0</v>
      </c>
      <c r="AA10" s="7">
        <f t="shared" si="7"/>
        <v>0</v>
      </c>
      <c r="AB10" s="7">
        <f t="shared" si="8"/>
        <v>0</v>
      </c>
      <c r="AC10" s="7">
        <f t="shared" si="9"/>
        <v>0</v>
      </c>
      <c r="AD10" s="7">
        <f t="shared" si="10"/>
        <v>0</v>
      </c>
      <c r="AE10" s="7">
        <f t="shared" si="11"/>
        <v>0</v>
      </c>
      <c r="AF10" s="7">
        <f t="shared" si="12"/>
        <v>0</v>
      </c>
      <c r="AG10" s="7">
        <f t="shared" si="13"/>
        <v>0</v>
      </c>
      <c r="AH10" s="7">
        <f t="shared" si="14"/>
        <v>0</v>
      </c>
      <c r="AI10" s="7">
        <f t="shared" si="15"/>
        <v>0</v>
      </c>
      <c r="AJ10" s="7">
        <f t="shared" si="16"/>
        <v>0</v>
      </c>
      <c r="AK10" s="7">
        <f t="shared" si="17"/>
        <v>0</v>
      </c>
      <c r="AL10" s="7">
        <f t="shared" si="18"/>
        <v>284.73750000000001</v>
      </c>
      <c r="AM10" s="7">
        <f t="shared" si="19"/>
        <v>0</v>
      </c>
      <c r="AN10" s="7">
        <f t="shared" si="20"/>
        <v>0</v>
      </c>
      <c r="AO10" s="7">
        <f t="shared" si="21"/>
        <v>0</v>
      </c>
      <c r="AP10" s="7">
        <f t="shared" si="22"/>
        <v>0</v>
      </c>
      <c r="AR10" s="7">
        <f t="shared" si="23"/>
        <v>284.73750000000001</v>
      </c>
      <c r="AS10" s="8">
        <f t="shared" si="24"/>
        <v>99999.81</v>
      </c>
      <c r="AT10" s="8">
        <f t="shared" si="25"/>
        <v>799998.48</v>
      </c>
      <c r="AU10" s="8">
        <f t="shared" si="26"/>
        <v>170842.5</v>
      </c>
      <c r="AV10" s="8">
        <f t="shared" si="27"/>
        <v>27334.800000000003</v>
      </c>
      <c r="AW10" s="8">
        <f t="shared" si="28"/>
        <v>601821.17999999993</v>
      </c>
    </row>
    <row r="11" spans="1:49">
      <c r="A11" s="9">
        <v>5</v>
      </c>
      <c r="B11" s="7">
        <f t="shared" si="29"/>
        <v>284.73750000000001</v>
      </c>
      <c r="C11" s="7">
        <f t="shared" si="30"/>
        <v>284.73750000000001</v>
      </c>
      <c r="D11" s="7">
        <f t="shared" si="31"/>
        <v>284.73750000000001</v>
      </c>
      <c r="E11" s="7">
        <f t="shared" si="32"/>
        <v>284.73750000000001</v>
      </c>
      <c r="F11" s="7">
        <f t="shared" si="33"/>
        <v>284.73750000000001</v>
      </c>
      <c r="G11" s="7">
        <f t="shared" si="34"/>
        <v>284.73750000000001</v>
      </c>
      <c r="H11" s="7">
        <f t="shared" si="35"/>
        <v>284.73750000000001</v>
      </c>
      <c r="I11" s="7">
        <f t="shared" si="36"/>
        <v>284.73750000000001</v>
      </c>
      <c r="J11" s="7">
        <f t="shared" si="37"/>
        <v>284.73750000000001</v>
      </c>
      <c r="K11" s="7">
        <f t="shared" si="38"/>
        <v>284.73750000000001</v>
      </c>
      <c r="L11" s="7">
        <f t="shared" si="39"/>
        <v>284.73750000000001</v>
      </c>
      <c r="M11" s="7">
        <f t="shared" si="40"/>
        <v>284.73750000000001</v>
      </c>
      <c r="N11" s="7">
        <f t="shared" si="41"/>
        <v>284.73750000000001</v>
      </c>
      <c r="O11" s="7">
        <f t="shared" si="42"/>
        <v>284.73750000000001</v>
      </c>
      <c r="P11" s="7">
        <f t="shared" si="43"/>
        <v>284.73750000000001</v>
      </c>
      <c r="Q11" s="7">
        <f t="shared" si="44"/>
        <v>284.73750000000001</v>
      </c>
      <c r="R11" s="7">
        <f t="shared" si="45"/>
        <v>0</v>
      </c>
      <c r="S11" s="7">
        <f t="shared" si="46"/>
        <v>0</v>
      </c>
      <c r="T11" s="7">
        <f t="shared" si="47"/>
        <v>0</v>
      </c>
      <c r="U11" s="7">
        <f t="shared" si="48"/>
        <v>0</v>
      </c>
      <c r="W11" s="7">
        <f t="shared" si="3"/>
        <v>0</v>
      </c>
      <c r="X11" s="7">
        <f t="shared" si="4"/>
        <v>0</v>
      </c>
      <c r="Y11" s="7">
        <f t="shared" si="5"/>
        <v>0</v>
      </c>
      <c r="Z11" s="7">
        <f t="shared" si="6"/>
        <v>0</v>
      </c>
      <c r="AA11" s="7">
        <f t="shared" si="7"/>
        <v>0</v>
      </c>
      <c r="AB11" s="7">
        <f t="shared" si="8"/>
        <v>0</v>
      </c>
      <c r="AC11" s="7">
        <f t="shared" si="9"/>
        <v>0</v>
      </c>
      <c r="AD11" s="7">
        <f t="shared" si="10"/>
        <v>0</v>
      </c>
      <c r="AE11" s="7">
        <f t="shared" si="11"/>
        <v>0</v>
      </c>
      <c r="AF11" s="7">
        <f t="shared" si="12"/>
        <v>0</v>
      </c>
      <c r="AG11" s="7">
        <f t="shared" si="13"/>
        <v>0</v>
      </c>
      <c r="AH11" s="7">
        <f t="shared" si="14"/>
        <v>0</v>
      </c>
      <c r="AI11" s="7">
        <f t="shared" si="15"/>
        <v>0</v>
      </c>
      <c r="AJ11" s="7">
        <f t="shared" si="16"/>
        <v>0</v>
      </c>
      <c r="AK11" s="7">
        <f t="shared" si="17"/>
        <v>0</v>
      </c>
      <c r="AL11" s="7">
        <f t="shared" si="18"/>
        <v>284.73750000000001</v>
      </c>
      <c r="AM11" s="7">
        <f t="shared" si="19"/>
        <v>0</v>
      </c>
      <c r="AN11" s="7">
        <f t="shared" si="20"/>
        <v>0</v>
      </c>
      <c r="AO11" s="7">
        <f t="shared" si="21"/>
        <v>0</v>
      </c>
      <c r="AP11" s="7">
        <f t="shared" si="22"/>
        <v>0</v>
      </c>
      <c r="AR11" s="7">
        <f t="shared" si="23"/>
        <v>284.73750000000001</v>
      </c>
      <c r="AS11" s="8">
        <f t="shared" si="24"/>
        <v>99999.81</v>
      </c>
      <c r="AT11" s="8">
        <f t="shared" si="25"/>
        <v>799998.48</v>
      </c>
      <c r="AU11" s="8">
        <f t="shared" si="26"/>
        <v>170842.5</v>
      </c>
      <c r="AV11" s="8">
        <f t="shared" si="27"/>
        <v>27334.800000000003</v>
      </c>
      <c r="AW11" s="8">
        <f t="shared" si="28"/>
        <v>601821.17999999993</v>
      </c>
    </row>
    <row r="12" spans="1:49">
      <c r="A12" s="9">
        <v>6</v>
      </c>
      <c r="B12" s="7">
        <f t="shared" si="29"/>
        <v>284.73750000000001</v>
      </c>
      <c r="C12" s="7">
        <f t="shared" si="30"/>
        <v>284.73750000000001</v>
      </c>
      <c r="D12" s="7">
        <f t="shared" si="31"/>
        <v>284.73750000000001</v>
      </c>
      <c r="E12" s="7">
        <f t="shared" si="32"/>
        <v>284.73750000000001</v>
      </c>
      <c r="F12" s="7">
        <f t="shared" si="33"/>
        <v>284.73750000000001</v>
      </c>
      <c r="G12" s="7">
        <f t="shared" si="34"/>
        <v>284.73750000000001</v>
      </c>
      <c r="H12" s="7">
        <f t="shared" si="35"/>
        <v>284.73750000000001</v>
      </c>
      <c r="I12" s="7">
        <f t="shared" si="36"/>
        <v>284.73750000000001</v>
      </c>
      <c r="J12" s="7">
        <f t="shared" si="37"/>
        <v>284.73750000000001</v>
      </c>
      <c r="K12" s="7">
        <f t="shared" si="38"/>
        <v>284.73750000000001</v>
      </c>
      <c r="L12" s="7">
        <f t="shared" si="39"/>
        <v>284.73750000000001</v>
      </c>
      <c r="M12" s="7">
        <f t="shared" si="40"/>
        <v>284.73750000000001</v>
      </c>
      <c r="N12" s="7">
        <f t="shared" si="41"/>
        <v>284.73750000000001</v>
      </c>
      <c r="O12" s="7">
        <f t="shared" si="42"/>
        <v>284.73750000000001</v>
      </c>
      <c r="P12" s="7">
        <f t="shared" si="43"/>
        <v>284.73750000000001</v>
      </c>
      <c r="Q12" s="7">
        <f t="shared" si="44"/>
        <v>284.73750000000001</v>
      </c>
      <c r="R12" s="7">
        <f t="shared" si="45"/>
        <v>0</v>
      </c>
      <c r="S12" s="7">
        <f t="shared" si="46"/>
        <v>0</v>
      </c>
      <c r="T12" s="7">
        <f t="shared" si="47"/>
        <v>0</v>
      </c>
      <c r="U12" s="7">
        <f t="shared" si="48"/>
        <v>0</v>
      </c>
      <c r="W12" s="7">
        <f t="shared" si="3"/>
        <v>0</v>
      </c>
      <c r="X12" s="7">
        <f t="shared" si="4"/>
        <v>0</v>
      </c>
      <c r="Y12" s="7">
        <f t="shared" si="5"/>
        <v>0</v>
      </c>
      <c r="Z12" s="7">
        <f t="shared" si="6"/>
        <v>0</v>
      </c>
      <c r="AA12" s="7">
        <f t="shared" si="7"/>
        <v>0</v>
      </c>
      <c r="AB12" s="7">
        <f t="shared" si="8"/>
        <v>0</v>
      </c>
      <c r="AC12" s="7">
        <f t="shared" si="9"/>
        <v>0</v>
      </c>
      <c r="AD12" s="7">
        <f t="shared" si="10"/>
        <v>0</v>
      </c>
      <c r="AE12" s="7">
        <f t="shared" si="11"/>
        <v>0</v>
      </c>
      <c r="AF12" s="7">
        <f t="shared" si="12"/>
        <v>0</v>
      </c>
      <c r="AG12" s="7">
        <f t="shared" si="13"/>
        <v>0</v>
      </c>
      <c r="AH12" s="7">
        <f t="shared" si="14"/>
        <v>0</v>
      </c>
      <c r="AI12" s="7">
        <f t="shared" si="15"/>
        <v>0</v>
      </c>
      <c r="AJ12" s="7">
        <f t="shared" si="16"/>
        <v>0</v>
      </c>
      <c r="AK12" s="7">
        <f t="shared" si="17"/>
        <v>0</v>
      </c>
      <c r="AL12" s="7">
        <f t="shared" si="18"/>
        <v>284.73750000000001</v>
      </c>
      <c r="AM12" s="7">
        <f t="shared" si="19"/>
        <v>0</v>
      </c>
      <c r="AN12" s="7">
        <f t="shared" si="20"/>
        <v>0</v>
      </c>
      <c r="AO12" s="7">
        <f t="shared" si="21"/>
        <v>0</v>
      </c>
      <c r="AP12" s="7">
        <f t="shared" si="22"/>
        <v>0</v>
      </c>
      <c r="AR12" s="7">
        <f t="shared" si="23"/>
        <v>284.73750000000001</v>
      </c>
      <c r="AS12" s="8">
        <f t="shared" si="24"/>
        <v>99999.81</v>
      </c>
      <c r="AT12" s="8">
        <f t="shared" si="25"/>
        <v>799998.48</v>
      </c>
      <c r="AU12" s="8">
        <f t="shared" si="26"/>
        <v>170842.5</v>
      </c>
      <c r="AV12" s="8">
        <f t="shared" si="27"/>
        <v>27334.800000000003</v>
      </c>
      <c r="AW12" s="8">
        <f t="shared" si="28"/>
        <v>601821.17999999993</v>
      </c>
    </row>
    <row r="13" spans="1:49">
      <c r="A13" s="9">
        <v>7</v>
      </c>
      <c r="B13" s="7">
        <f t="shared" si="29"/>
        <v>284.73750000000001</v>
      </c>
      <c r="C13" s="7">
        <f t="shared" si="30"/>
        <v>284.73750000000001</v>
      </c>
      <c r="D13" s="7">
        <f t="shared" si="31"/>
        <v>284.73750000000001</v>
      </c>
      <c r="E13" s="7">
        <f t="shared" si="32"/>
        <v>284.73750000000001</v>
      </c>
      <c r="F13" s="7">
        <f t="shared" si="33"/>
        <v>284.73750000000001</v>
      </c>
      <c r="G13" s="7">
        <f t="shared" si="34"/>
        <v>284.73750000000001</v>
      </c>
      <c r="H13" s="7">
        <f t="shared" si="35"/>
        <v>284.73750000000001</v>
      </c>
      <c r="I13" s="7">
        <f t="shared" si="36"/>
        <v>284.73750000000001</v>
      </c>
      <c r="J13" s="7">
        <f t="shared" si="37"/>
        <v>284.73750000000001</v>
      </c>
      <c r="K13" s="7">
        <f t="shared" si="38"/>
        <v>284.73750000000001</v>
      </c>
      <c r="L13" s="7">
        <f t="shared" si="39"/>
        <v>284.73750000000001</v>
      </c>
      <c r="M13" s="7">
        <f t="shared" si="40"/>
        <v>284.73750000000001</v>
      </c>
      <c r="N13" s="7">
        <f t="shared" si="41"/>
        <v>284.73750000000001</v>
      </c>
      <c r="O13" s="7">
        <f t="shared" si="42"/>
        <v>284.73750000000001</v>
      </c>
      <c r="P13" s="7">
        <f t="shared" si="43"/>
        <v>284.73750000000001</v>
      </c>
      <c r="Q13" s="7">
        <f t="shared" si="44"/>
        <v>284.73750000000001</v>
      </c>
      <c r="R13" s="7">
        <f t="shared" si="45"/>
        <v>0</v>
      </c>
      <c r="S13" s="7">
        <f t="shared" si="46"/>
        <v>0</v>
      </c>
      <c r="T13" s="7">
        <f t="shared" si="47"/>
        <v>0</v>
      </c>
      <c r="U13" s="7">
        <f t="shared" si="48"/>
        <v>0</v>
      </c>
      <c r="W13" s="7">
        <f t="shared" si="3"/>
        <v>0</v>
      </c>
      <c r="X13" s="7">
        <f t="shared" si="4"/>
        <v>0</v>
      </c>
      <c r="Y13" s="7">
        <f t="shared" si="5"/>
        <v>0</v>
      </c>
      <c r="Z13" s="7">
        <f t="shared" si="6"/>
        <v>0</v>
      </c>
      <c r="AA13" s="7">
        <f t="shared" si="7"/>
        <v>0</v>
      </c>
      <c r="AB13" s="7">
        <f t="shared" si="8"/>
        <v>0</v>
      </c>
      <c r="AC13" s="7">
        <f t="shared" si="9"/>
        <v>0</v>
      </c>
      <c r="AD13" s="7">
        <f t="shared" si="10"/>
        <v>0</v>
      </c>
      <c r="AE13" s="7">
        <f t="shared" si="11"/>
        <v>0</v>
      </c>
      <c r="AF13" s="7">
        <f t="shared" si="12"/>
        <v>0</v>
      </c>
      <c r="AG13" s="7">
        <f t="shared" si="13"/>
        <v>0</v>
      </c>
      <c r="AH13" s="7">
        <f t="shared" si="14"/>
        <v>0</v>
      </c>
      <c r="AI13" s="7">
        <f t="shared" si="15"/>
        <v>0</v>
      </c>
      <c r="AJ13" s="7">
        <f t="shared" si="16"/>
        <v>0</v>
      </c>
      <c r="AK13" s="7">
        <f t="shared" si="17"/>
        <v>0</v>
      </c>
      <c r="AL13" s="7">
        <f t="shared" si="18"/>
        <v>284.73750000000001</v>
      </c>
      <c r="AM13" s="7">
        <f t="shared" si="19"/>
        <v>0</v>
      </c>
      <c r="AN13" s="7">
        <f t="shared" si="20"/>
        <v>0</v>
      </c>
      <c r="AO13" s="7">
        <f t="shared" si="21"/>
        <v>0</v>
      </c>
      <c r="AP13" s="7">
        <f t="shared" si="22"/>
        <v>0</v>
      </c>
      <c r="AR13" s="7">
        <f t="shared" si="23"/>
        <v>284.73750000000001</v>
      </c>
      <c r="AS13" s="8">
        <f t="shared" si="24"/>
        <v>99999.81</v>
      </c>
      <c r="AT13" s="8">
        <f t="shared" si="25"/>
        <v>799998.48</v>
      </c>
      <c r="AU13" s="8">
        <f t="shared" si="26"/>
        <v>170842.5</v>
      </c>
      <c r="AV13" s="8">
        <f t="shared" si="27"/>
        <v>27334.800000000003</v>
      </c>
      <c r="AW13" s="8">
        <f t="shared" si="28"/>
        <v>601821.17999999993</v>
      </c>
    </row>
    <row r="14" spans="1:49">
      <c r="A14" s="9">
        <v>8</v>
      </c>
      <c r="B14" s="7">
        <f t="shared" si="29"/>
        <v>284.73750000000001</v>
      </c>
      <c r="C14" s="7">
        <f t="shared" si="30"/>
        <v>284.73750000000001</v>
      </c>
      <c r="D14" s="7">
        <f t="shared" si="31"/>
        <v>284.73750000000001</v>
      </c>
      <c r="E14" s="7">
        <f t="shared" si="32"/>
        <v>284.73750000000001</v>
      </c>
      <c r="F14" s="7">
        <f t="shared" si="33"/>
        <v>284.73750000000001</v>
      </c>
      <c r="G14" s="7">
        <f t="shared" si="34"/>
        <v>284.73750000000001</v>
      </c>
      <c r="H14" s="7">
        <f t="shared" si="35"/>
        <v>284.73750000000001</v>
      </c>
      <c r="I14" s="7">
        <f t="shared" si="36"/>
        <v>284.73750000000001</v>
      </c>
      <c r="J14" s="7">
        <f t="shared" si="37"/>
        <v>284.73750000000001</v>
      </c>
      <c r="K14" s="7">
        <f t="shared" si="38"/>
        <v>284.73750000000001</v>
      </c>
      <c r="L14" s="7">
        <f t="shared" si="39"/>
        <v>284.73750000000001</v>
      </c>
      <c r="M14" s="7">
        <f t="shared" si="40"/>
        <v>284.73750000000001</v>
      </c>
      <c r="N14" s="7">
        <f t="shared" si="41"/>
        <v>284.73750000000001</v>
      </c>
      <c r="O14" s="7">
        <f t="shared" si="42"/>
        <v>284.73750000000001</v>
      </c>
      <c r="P14" s="7">
        <f t="shared" si="43"/>
        <v>284.73750000000001</v>
      </c>
      <c r="Q14" s="7">
        <f t="shared" si="44"/>
        <v>284.73750000000001</v>
      </c>
      <c r="R14" s="7">
        <f t="shared" si="45"/>
        <v>0</v>
      </c>
      <c r="S14" s="7">
        <f t="shared" si="46"/>
        <v>0</v>
      </c>
      <c r="T14" s="7">
        <f t="shared" si="47"/>
        <v>0</v>
      </c>
      <c r="U14" s="7">
        <f t="shared" si="48"/>
        <v>0</v>
      </c>
      <c r="W14" s="7">
        <f t="shared" si="3"/>
        <v>0</v>
      </c>
      <c r="X14" s="7">
        <f t="shared" si="4"/>
        <v>0</v>
      </c>
      <c r="Y14" s="7">
        <f t="shared" si="5"/>
        <v>0</v>
      </c>
      <c r="Z14" s="7">
        <f t="shared" si="6"/>
        <v>0</v>
      </c>
      <c r="AA14" s="7">
        <f t="shared" si="7"/>
        <v>0</v>
      </c>
      <c r="AB14" s="7">
        <f t="shared" si="8"/>
        <v>0</v>
      </c>
      <c r="AC14" s="7">
        <f t="shared" si="9"/>
        <v>0</v>
      </c>
      <c r="AD14" s="7">
        <f t="shared" si="10"/>
        <v>0</v>
      </c>
      <c r="AE14" s="7">
        <f t="shared" si="11"/>
        <v>0</v>
      </c>
      <c r="AF14" s="7">
        <f t="shared" si="12"/>
        <v>0</v>
      </c>
      <c r="AG14" s="7">
        <f t="shared" si="13"/>
        <v>0</v>
      </c>
      <c r="AH14" s="7">
        <f t="shared" si="14"/>
        <v>0</v>
      </c>
      <c r="AI14" s="7">
        <f t="shared" si="15"/>
        <v>0</v>
      </c>
      <c r="AJ14" s="7">
        <f t="shared" si="16"/>
        <v>0</v>
      </c>
      <c r="AK14" s="7">
        <f t="shared" si="17"/>
        <v>0</v>
      </c>
      <c r="AL14" s="7">
        <f t="shared" si="18"/>
        <v>284.73750000000001</v>
      </c>
      <c r="AM14" s="7">
        <f t="shared" si="19"/>
        <v>0</v>
      </c>
      <c r="AN14" s="7">
        <f t="shared" si="20"/>
        <v>0</v>
      </c>
      <c r="AO14" s="7">
        <f t="shared" si="21"/>
        <v>0</v>
      </c>
      <c r="AP14" s="7">
        <f t="shared" si="22"/>
        <v>0</v>
      </c>
      <c r="AR14" s="7">
        <f t="shared" si="23"/>
        <v>284.73750000000001</v>
      </c>
      <c r="AS14" s="8">
        <f t="shared" si="24"/>
        <v>99999.81</v>
      </c>
      <c r="AT14" s="8">
        <f t="shared" si="25"/>
        <v>799998.48</v>
      </c>
      <c r="AU14" s="8">
        <f t="shared" si="26"/>
        <v>170842.5</v>
      </c>
      <c r="AV14" s="8">
        <f t="shared" si="27"/>
        <v>27334.800000000003</v>
      </c>
      <c r="AW14" s="8">
        <f t="shared" si="28"/>
        <v>601821.17999999993</v>
      </c>
    </row>
    <row r="15" spans="1:49">
      <c r="A15" s="9">
        <v>9</v>
      </c>
      <c r="B15" s="7">
        <f t="shared" si="29"/>
        <v>284.73750000000001</v>
      </c>
      <c r="C15" s="7">
        <f t="shared" si="30"/>
        <v>284.73750000000001</v>
      </c>
      <c r="D15" s="7">
        <f t="shared" si="31"/>
        <v>284.73750000000001</v>
      </c>
      <c r="E15" s="7">
        <f t="shared" si="32"/>
        <v>284.73750000000001</v>
      </c>
      <c r="F15" s="7">
        <f t="shared" si="33"/>
        <v>284.73750000000001</v>
      </c>
      <c r="G15" s="7">
        <f t="shared" si="34"/>
        <v>284.73750000000001</v>
      </c>
      <c r="H15" s="7">
        <f t="shared" si="35"/>
        <v>284.73750000000001</v>
      </c>
      <c r="I15" s="7">
        <f t="shared" si="36"/>
        <v>284.73750000000001</v>
      </c>
      <c r="J15" s="7">
        <f t="shared" si="37"/>
        <v>284.73750000000001</v>
      </c>
      <c r="K15" s="7">
        <f t="shared" si="38"/>
        <v>284.73750000000001</v>
      </c>
      <c r="L15" s="7">
        <f t="shared" si="39"/>
        <v>284.73750000000001</v>
      </c>
      <c r="M15" s="7">
        <f t="shared" si="40"/>
        <v>284.73750000000001</v>
      </c>
      <c r="N15" s="7">
        <f t="shared" si="41"/>
        <v>284.73750000000001</v>
      </c>
      <c r="O15" s="7">
        <f t="shared" si="42"/>
        <v>284.73750000000001</v>
      </c>
      <c r="P15" s="7">
        <f t="shared" si="43"/>
        <v>284.73750000000001</v>
      </c>
      <c r="Q15" s="7">
        <f t="shared" si="44"/>
        <v>284.73750000000001</v>
      </c>
      <c r="R15" s="7">
        <f t="shared" si="45"/>
        <v>0</v>
      </c>
      <c r="S15" s="7">
        <f t="shared" si="46"/>
        <v>0</v>
      </c>
      <c r="T15" s="7">
        <f t="shared" si="47"/>
        <v>0</v>
      </c>
      <c r="U15" s="7">
        <f t="shared" si="48"/>
        <v>0</v>
      </c>
      <c r="W15" s="7">
        <f t="shared" si="3"/>
        <v>0</v>
      </c>
      <c r="X15" s="7">
        <f t="shared" si="4"/>
        <v>0</v>
      </c>
      <c r="Y15" s="7">
        <f t="shared" si="5"/>
        <v>0</v>
      </c>
      <c r="Z15" s="7">
        <f t="shared" si="6"/>
        <v>0</v>
      </c>
      <c r="AA15" s="7">
        <f t="shared" si="7"/>
        <v>0</v>
      </c>
      <c r="AB15" s="7">
        <f t="shared" si="8"/>
        <v>0</v>
      </c>
      <c r="AC15" s="7">
        <f t="shared" si="9"/>
        <v>0</v>
      </c>
      <c r="AD15" s="7">
        <f t="shared" si="10"/>
        <v>0</v>
      </c>
      <c r="AE15" s="7">
        <f t="shared" si="11"/>
        <v>0</v>
      </c>
      <c r="AF15" s="7">
        <f t="shared" si="12"/>
        <v>0</v>
      </c>
      <c r="AG15" s="7">
        <f t="shared" si="13"/>
        <v>0</v>
      </c>
      <c r="AH15" s="7">
        <f t="shared" si="14"/>
        <v>0</v>
      </c>
      <c r="AI15" s="7">
        <f t="shared" si="15"/>
        <v>0</v>
      </c>
      <c r="AJ15" s="7">
        <f t="shared" si="16"/>
        <v>0</v>
      </c>
      <c r="AK15" s="7">
        <f t="shared" si="17"/>
        <v>0</v>
      </c>
      <c r="AL15" s="7">
        <f t="shared" si="18"/>
        <v>284.73750000000001</v>
      </c>
      <c r="AM15" s="7">
        <f t="shared" si="19"/>
        <v>0</v>
      </c>
      <c r="AN15" s="7">
        <f t="shared" si="20"/>
        <v>0</v>
      </c>
      <c r="AO15" s="7">
        <f t="shared" si="21"/>
        <v>0</v>
      </c>
      <c r="AP15" s="7">
        <f t="shared" si="22"/>
        <v>0</v>
      </c>
      <c r="AR15" s="7">
        <f t="shared" si="23"/>
        <v>284.73750000000001</v>
      </c>
      <c r="AS15" s="8">
        <f t="shared" si="24"/>
        <v>99999.81</v>
      </c>
      <c r="AT15" s="8">
        <f t="shared" si="25"/>
        <v>799998.48</v>
      </c>
      <c r="AU15" s="8">
        <f t="shared" si="26"/>
        <v>170842.5</v>
      </c>
      <c r="AV15" s="8">
        <f t="shared" si="27"/>
        <v>27334.800000000003</v>
      </c>
      <c r="AW15" s="8">
        <f t="shared" si="28"/>
        <v>601821.17999999993</v>
      </c>
    </row>
    <row r="16" spans="1:49">
      <c r="A16" s="9">
        <v>10</v>
      </c>
      <c r="B16" s="7">
        <f t="shared" si="29"/>
        <v>284.73750000000001</v>
      </c>
      <c r="C16" s="7">
        <f t="shared" si="30"/>
        <v>284.73750000000001</v>
      </c>
      <c r="D16" s="7">
        <f t="shared" si="31"/>
        <v>284.73750000000001</v>
      </c>
      <c r="E16" s="7">
        <f t="shared" si="32"/>
        <v>284.73750000000001</v>
      </c>
      <c r="F16" s="7">
        <f t="shared" si="33"/>
        <v>284.73750000000001</v>
      </c>
      <c r="G16" s="7">
        <f t="shared" si="34"/>
        <v>284.73750000000001</v>
      </c>
      <c r="H16" s="7">
        <f t="shared" si="35"/>
        <v>284.73750000000001</v>
      </c>
      <c r="I16" s="7">
        <f t="shared" si="36"/>
        <v>284.73750000000001</v>
      </c>
      <c r="J16" s="7">
        <f t="shared" si="37"/>
        <v>284.73750000000001</v>
      </c>
      <c r="K16" s="7">
        <f t="shared" si="38"/>
        <v>284.73750000000001</v>
      </c>
      <c r="L16" s="7">
        <f t="shared" si="39"/>
        <v>284.73750000000001</v>
      </c>
      <c r="M16" s="7">
        <f t="shared" si="40"/>
        <v>284.73750000000001</v>
      </c>
      <c r="N16" s="7">
        <f t="shared" si="41"/>
        <v>284.73750000000001</v>
      </c>
      <c r="O16" s="7">
        <f t="shared" si="42"/>
        <v>284.73750000000001</v>
      </c>
      <c r="P16" s="7">
        <f t="shared" si="43"/>
        <v>284.73750000000001</v>
      </c>
      <c r="Q16" s="7">
        <f t="shared" si="44"/>
        <v>284.73750000000001</v>
      </c>
      <c r="R16" s="7">
        <f t="shared" si="45"/>
        <v>0</v>
      </c>
      <c r="S16" s="7">
        <f t="shared" si="46"/>
        <v>0</v>
      </c>
      <c r="T16" s="7">
        <f t="shared" si="47"/>
        <v>0</v>
      </c>
      <c r="U16" s="7">
        <f t="shared" si="48"/>
        <v>0</v>
      </c>
      <c r="W16" s="7">
        <f t="shared" si="3"/>
        <v>0</v>
      </c>
      <c r="X16" s="7">
        <f t="shared" si="4"/>
        <v>0</v>
      </c>
      <c r="Y16" s="7">
        <f t="shared" si="5"/>
        <v>0</v>
      </c>
      <c r="Z16" s="7">
        <f t="shared" si="6"/>
        <v>0</v>
      </c>
      <c r="AA16" s="7">
        <f t="shared" si="7"/>
        <v>0</v>
      </c>
      <c r="AB16" s="7">
        <f t="shared" si="8"/>
        <v>0</v>
      </c>
      <c r="AC16" s="7">
        <f t="shared" si="9"/>
        <v>0</v>
      </c>
      <c r="AD16" s="7">
        <f t="shared" si="10"/>
        <v>0</v>
      </c>
      <c r="AE16" s="7">
        <f t="shared" si="11"/>
        <v>0</v>
      </c>
      <c r="AF16" s="7">
        <f t="shared" si="12"/>
        <v>0</v>
      </c>
      <c r="AG16" s="7">
        <f t="shared" si="13"/>
        <v>0</v>
      </c>
      <c r="AH16" s="7">
        <f t="shared" si="14"/>
        <v>0</v>
      </c>
      <c r="AI16" s="7">
        <f t="shared" si="15"/>
        <v>0</v>
      </c>
      <c r="AJ16" s="7">
        <f t="shared" si="16"/>
        <v>0</v>
      </c>
      <c r="AK16" s="7">
        <f t="shared" si="17"/>
        <v>0</v>
      </c>
      <c r="AL16" s="7">
        <f t="shared" si="18"/>
        <v>284.73750000000001</v>
      </c>
      <c r="AM16" s="7">
        <f t="shared" si="19"/>
        <v>0</v>
      </c>
      <c r="AN16" s="7">
        <f t="shared" si="20"/>
        <v>0</v>
      </c>
      <c r="AO16" s="7">
        <f t="shared" si="21"/>
        <v>0</v>
      </c>
      <c r="AP16" s="7">
        <f t="shared" si="22"/>
        <v>0</v>
      </c>
      <c r="AR16" s="7">
        <f t="shared" si="23"/>
        <v>284.73750000000001</v>
      </c>
      <c r="AS16" s="8">
        <f t="shared" si="24"/>
        <v>99999.81</v>
      </c>
      <c r="AT16" s="8">
        <f t="shared" si="25"/>
        <v>799998.48</v>
      </c>
      <c r="AU16" s="8">
        <f t="shared" si="26"/>
        <v>170842.5</v>
      </c>
      <c r="AV16" s="8">
        <f t="shared" si="27"/>
        <v>27334.800000000003</v>
      </c>
      <c r="AW16" s="8">
        <f t="shared" si="28"/>
        <v>601821.17999999993</v>
      </c>
    </row>
    <row r="17" spans="1:49">
      <c r="A17" s="9">
        <v>11</v>
      </c>
      <c r="B17" s="7">
        <f t="shared" si="29"/>
        <v>284.73750000000001</v>
      </c>
      <c r="C17" s="7">
        <f t="shared" si="30"/>
        <v>284.73750000000001</v>
      </c>
      <c r="D17" s="7">
        <f t="shared" si="31"/>
        <v>284.73750000000001</v>
      </c>
      <c r="E17" s="7">
        <f t="shared" si="32"/>
        <v>284.73750000000001</v>
      </c>
      <c r="F17" s="7">
        <f t="shared" si="33"/>
        <v>284.73750000000001</v>
      </c>
      <c r="G17" s="7">
        <f t="shared" si="34"/>
        <v>284.73750000000001</v>
      </c>
      <c r="H17" s="7">
        <f t="shared" si="35"/>
        <v>284.73750000000001</v>
      </c>
      <c r="I17" s="7">
        <f t="shared" si="36"/>
        <v>284.73750000000001</v>
      </c>
      <c r="J17" s="7">
        <f t="shared" si="37"/>
        <v>284.73750000000001</v>
      </c>
      <c r="K17" s="7">
        <f t="shared" si="38"/>
        <v>284.73750000000001</v>
      </c>
      <c r="L17" s="7">
        <f t="shared" si="39"/>
        <v>284.73750000000001</v>
      </c>
      <c r="M17" s="7">
        <f t="shared" si="40"/>
        <v>284.73750000000001</v>
      </c>
      <c r="N17" s="7">
        <f t="shared" si="41"/>
        <v>284.73750000000001</v>
      </c>
      <c r="O17" s="7">
        <f t="shared" si="42"/>
        <v>284.73750000000001</v>
      </c>
      <c r="P17" s="7">
        <f t="shared" si="43"/>
        <v>284.73750000000001</v>
      </c>
      <c r="Q17" s="7">
        <f t="shared" si="44"/>
        <v>284.73750000000001</v>
      </c>
      <c r="R17" s="7">
        <f t="shared" si="45"/>
        <v>0</v>
      </c>
      <c r="S17" s="7">
        <f t="shared" si="46"/>
        <v>0</v>
      </c>
      <c r="T17" s="7">
        <f t="shared" si="47"/>
        <v>0</v>
      </c>
      <c r="U17" s="7">
        <f t="shared" si="48"/>
        <v>0</v>
      </c>
      <c r="W17" s="7">
        <f t="shared" si="3"/>
        <v>0</v>
      </c>
      <c r="X17" s="7">
        <f t="shared" si="4"/>
        <v>0</v>
      </c>
      <c r="Y17" s="7">
        <f t="shared" si="5"/>
        <v>0</v>
      </c>
      <c r="Z17" s="7">
        <f t="shared" si="6"/>
        <v>0</v>
      </c>
      <c r="AA17" s="7">
        <f t="shared" si="7"/>
        <v>0</v>
      </c>
      <c r="AB17" s="7">
        <f t="shared" si="8"/>
        <v>0</v>
      </c>
      <c r="AC17" s="7">
        <f t="shared" si="9"/>
        <v>0</v>
      </c>
      <c r="AD17" s="7">
        <f t="shared" si="10"/>
        <v>0</v>
      </c>
      <c r="AE17" s="7">
        <f t="shared" si="11"/>
        <v>0</v>
      </c>
      <c r="AF17" s="7">
        <f t="shared" si="12"/>
        <v>0</v>
      </c>
      <c r="AG17" s="7">
        <f t="shared" si="13"/>
        <v>0</v>
      </c>
      <c r="AH17" s="7">
        <f t="shared" si="14"/>
        <v>0</v>
      </c>
      <c r="AI17" s="7">
        <f t="shared" si="15"/>
        <v>0</v>
      </c>
      <c r="AJ17" s="7">
        <f t="shared" si="16"/>
        <v>0</v>
      </c>
      <c r="AK17" s="7">
        <f t="shared" si="17"/>
        <v>0</v>
      </c>
      <c r="AL17" s="7">
        <f t="shared" si="18"/>
        <v>284.73750000000001</v>
      </c>
      <c r="AM17" s="7">
        <f t="shared" si="19"/>
        <v>0</v>
      </c>
      <c r="AN17" s="7">
        <f t="shared" si="20"/>
        <v>0</v>
      </c>
      <c r="AO17" s="7">
        <f t="shared" si="21"/>
        <v>0</v>
      </c>
      <c r="AP17" s="7">
        <f t="shared" si="22"/>
        <v>0</v>
      </c>
      <c r="AR17" s="7">
        <f t="shared" si="23"/>
        <v>284.73750000000001</v>
      </c>
      <c r="AS17" s="8">
        <f t="shared" si="24"/>
        <v>99999.81</v>
      </c>
      <c r="AT17" s="8">
        <f t="shared" si="25"/>
        <v>799998.48</v>
      </c>
      <c r="AU17" s="8">
        <f t="shared" si="26"/>
        <v>170842.5</v>
      </c>
      <c r="AV17" s="8">
        <f t="shared" si="27"/>
        <v>27334.800000000003</v>
      </c>
      <c r="AW17" s="8">
        <f t="shared" si="28"/>
        <v>601821.17999999993</v>
      </c>
    </row>
    <row r="18" spans="1:49">
      <c r="A18" s="9">
        <v>12</v>
      </c>
      <c r="B18" s="7">
        <f t="shared" si="29"/>
        <v>284.73750000000001</v>
      </c>
      <c r="C18" s="7">
        <f t="shared" si="30"/>
        <v>284.73750000000001</v>
      </c>
      <c r="D18" s="7">
        <f t="shared" si="31"/>
        <v>284.73750000000001</v>
      </c>
      <c r="E18" s="7">
        <f t="shared" si="32"/>
        <v>284.73750000000001</v>
      </c>
      <c r="F18" s="7">
        <f t="shared" si="33"/>
        <v>284.73750000000001</v>
      </c>
      <c r="G18" s="7">
        <f t="shared" si="34"/>
        <v>284.73750000000001</v>
      </c>
      <c r="H18" s="7">
        <f t="shared" si="35"/>
        <v>284.73750000000001</v>
      </c>
      <c r="I18" s="7">
        <f t="shared" si="36"/>
        <v>284.73750000000001</v>
      </c>
      <c r="J18" s="7">
        <f t="shared" si="37"/>
        <v>284.73750000000001</v>
      </c>
      <c r="K18" s="7">
        <f t="shared" si="38"/>
        <v>284.73750000000001</v>
      </c>
      <c r="L18" s="7">
        <f t="shared" si="39"/>
        <v>284.73750000000001</v>
      </c>
      <c r="M18" s="7">
        <f t="shared" si="40"/>
        <v>284.73750000000001</v>
      </c>
      <c r="N18" s="7">
        <f t="shared" si="41"/>
        <v>284.73750000000001</v>
      </c>
      <c r="O18" s="7">
        <f t="shared" si="42"/>
        <v>284.73750000000001</v>
      </c>
      <c r="P18" s="7">
        <f t="shared" si="43"/>
        <v>284.73750000000001</v>
      </c>
      <c r="Q18" s="7">
        <f t="shared" si="44"/>
        <v>284.73750000000001</v>
      </c>
      <c r="R18" s="7">
        <f t="shared" si="45"/>
        <v>0</v>
      </c>
      <c r="S18" s="7">
        <f t="shared" si="46"/>
        <v>0</v>
      </c>
      <c r="T18" s="7">
        <f t="shared" si="47"/>
        <v>0</v>
      </c>
      <c r="U18" s="7">
        <f t="shared" si="48"/>
        <v>0</v>
      </c>
      <c r="W18" s="7">
        <f t="shared" si="3"/>
        <v>0</v>
      </c>
      <c r="X18" s="7">
        <f t="shared" si="4"/>
        <v>0</v>
      </c>
      <c r="Y18" s="7">
        <f t="shared" si="5"/>
        <v>0</v>
      </c>
      <c r="Z18" s="7">
        <f t="shared" si="6"/>
        <v>0</v>
      </c>
      <c r="AA18" s="7">
        <f t="shared" si="7"/>
        <v>0</v>
      </c>
      <c r="AB18" s="7">
        <f t="shared" si="8"/>
        <v>0</v>
      </c>
      <c r="AC18" s="7">
        <f t="shared" si="9"/>
        <v>0</v>
      </c>
      <c r="AD18" s="7">
        <f t="shared" si="10"/>
        <v>0</v>
      </c>
      <c r="AE18" s="7">
        <f t="shared" si="11"/>
        <v>0</v>
      </c>
      <c r="AF18" s="7">
        <f t="shared" si="12"/>
        <v>0</v>
      </c>
      <c r="AG18" s="7">
        <f t="shared" si="13"/>
        <v>0</v>
      </c>
      <c r="AH18" s="7">
        <f t="shared" si="14"/>
        <v>0</v>
      </c>
      <c r="AI18" s="7">
        <f t="shared" si="15"/>
        <v>0</v>
      </c>
      <c r="AJ18" s="7">
        <f t="shared" si="16"/>
        <v>0</v>
      </c>
      <c r="AK18" s="7">
        <f t="shared" si="17"/>
        <v>0</v>
      </c>
      <c r="AL18" s="7">
        <f t="shared" si="18"/>
        <v>284.73750000000001</v>
      </c>
      <c r="AM18" s="7">
        <f t="shared" si="19"/>
        <v>0</v>
      </c>
      <c r="AN18" s="7">
        <f t="shared" si="20"/>
        <v>0</v>
      </c>
      <c r="AO18" s="7">
        <f t="shared" si="21"/>
        <v>0</v>
      </c>
      <c r="AP18" s="7">
        <f t="shared" si="22"/>
        <v>0</v>
      </c>
      <c r="AR18" s="7">
        <f t="shared" si="23"/>
        <v>284.73750000000001</v>
      </c>
      <c r="AS18" s="8">
        <f t="shared" si="24"/>
        <v>99999.81</v>
      </c>
      <c r="AT18" s="8">
        <f t="shared" si="25"/>
        <v>799998.48</v>
      </c>
      <c r="AU18" s="8">
        <f t="shared" si="26"/>
        <v>170842.5</v>
      </c>
      <c r="AV18" s="8">
        <f t="shared" si="27"/>
        <v>27334.800000000003</v>
      </c>
      <c r="AW18" s="8">
        <f t="shared" si="28"/>
        <v>601821.17999999993</v>
      </c>
    </row>
    <row r="19" spans="1:49">
      <c r="A19" s="9">
        <v>13</v>
      </c>
      <c r="B19" s="7">
        <f t="shared" ref="B19:B26" si="49">SUM(W18:AP18)</f>
        <v>284.73750000000001</v>
      </c>
      <c r="C19" s="7">
        <f t="shared" ref="C19:C26" si="50">B18-W18</f>
        <v>284.73750000000001</v>
      </c>
      <c r="D19" s="7">
        <f t="shared" ref="D19:D26" si="51">C18-X18</f>
        <v>284.73750000000001</v>
      </c>
      <c r="E19" s="7">
        <f t="shared" ref="E19:E26" si="52">D18-Y18</f>
        <v>284.73750000000001</v>
      </c>
      <c r="F19" s="7">
        <f t="shared" ref="F19:F26" si="53">E18-Z18</f>
        <v>284.73750000000001</v>
      </c>
      <c r="G19" s="7">
        <f t="shared" ref="G19:G26" si="54">F18-AA18</f>
        <v>284.73750000000001</v>
      </c>
      <c r="H19" s="7">
        <f t="shared" ref="H19:H26" si="55">G18-AB18</f>
        <v>284.73750000000001</v>
      </c>
      <c r="I19" s="7">
        <f t="shared" ref="I19:I26" si="56">H18-AC18</f>
        <v>284.73750000000001</v>
      </c>
      <c r="J19" s="7">
        <f t="shared" ref="J19:J26" si="57">I18-AD18</f>
        <v>284.73750000000001</v>
      </c>
      <c r="K19" s="7">
        <f t="shared" ref="K19:K26" si="58">J18-AE18</f>
        <v>284.73750000000001</v>
      </c>
      <c r="L19" s="7">
        <f t="shared" ref="L19:L26" si="59">K18-AF18</f>
        <v>284.73750000000001</v>
      </c>
      <c r="M19" s="7">
        <f t="shared" ref="M19:M26" si="60">L18-AG18</f>
        <v>284.73750000000001</v>
      </c>
      <c r="N19" s="7">
        <f t="shared" ref="N19:N26" si="61">M18-AH18</f>
        <v>284.73750000000001</v>
      </c>
      <c r="O19" s="7">
        <f t="shared" ref="O19:O26" si="62">N18-AI18</f>
        <v>284.73750000000001</v>
      </c>
      <c r="P19" s="7">
        <f t="shared" ref="P19:P26" si="63">O18-AJ18</f>
        <v>284.73750000000001</v>
      </c>
      <c r="Q19" s="7">
        <f t="shared" ref="Q19:Q26" si="64">P18-AK18</f>
        <v>284.73750000000001</v>
      </c>
      <c r="R19" s="7">
        <f t="shared" ref="R19:R26" si="65">Q18-AL18</f>
        <v>0</v>
      </c>
      <c r="S19" s="7">
        <f t="shared" ref="S19:S26" si="66">R18-AM18</f>
        <v>0</v>
      </c>
      <c r="T19" s="7">
        <f t="shared" ref="T19:T26" si="67">S18-AN18</f>
        <v>0</v>
      </c>
      <c r="U19" s="7">
        <f t="shared" ref="U19:U26" si="68">T18-AO18</f>
        <v>0</v>
      </c>
      <c r="W19" s="7">
        <f t="shared" ref="W19:W26" si="69">IF(W$5=$C$2,B19,0)</f>
        <v>0</v>
      </c>
      <c r="X19" s="7">
        <f t="shared" ref="X19:X26" si="70">IF(X$5=$C$2,C19,0)</f>
        <v>0</v>
      </c>
      <c r="Y19" s="7">
        <f t="shared" ref="Y19:Y26" si="71">IF(Y$5=$C$2,D19,0)</f>
        <v>0</v>
      </c>
      <c r="Z19" s="7">
        <f t="shared" ref="Z19:Z26" si="72">IF(Z$5=$C$2,E19,0)</f>
        <v>0</v>
      </c>
      <c r="AA19" s="7">
        <f t="shared" ref="AA19:AA26" si="73">IF(AA$5=$C$2,F19,0)</f>
        <v>0</v>
      </c>
      <c r="AB19" s="7">
        <f t="shared" ref="AB19:AB26" si="74">IF(AB$5=$C$2,G19,0)</f>
        <v>0</v>
      </c>
      <c r="AC19" s="7">
        <f t="shared" ref="AC19:AC26" si="75">IF(AC$5=$C$2,H19,0)</f>
        <v>0</v>
      </c>
      <c r="AD19" s="7">
        <f t="shared" ref="AD19:AD26" si="76">IF(AD$5=$C$2,I19,0)</f>
        <v>0</v>
      </c>
      <c r="AE19" s="7">
        <f t="shared" ref="AE19:AE26" si="77">IF(AE$5=$C$2,J19,0)</f>
        <v>0</v>
      </c>
      <c r="AF19" s="7">
        <f t="shared" ref="AF19:AF26" si="78">IF(AF$5=$C$2,K19,0)</f>
        <v>0</v>
      </c>
      <c r="AG19" s="7">
        <f t="shared" ref="AG19:AG26" si="79">IF(AG$5=$C$2,L19,0)</f>
        <v>0</v>
      </c>
      <c r="AH19" s="7">
        <f t="shared" ref="AH19:AH26" si="80">IF(AH$5=$C$2,M19,0)</f>
        <v>0</v>
      </c>
      <c r="AI19" s="7">
        <f t="shared" ref="AI19:AI26" si="81">IF(AI$5=$C$2,N19,0)</f>
        <v>0</v>
      </c>
      <c r="AJ19" s="7">
        <f t="shared" ref="AJ19:AJ26" si="82">IF(AJ$5=$C$2,O19,0)</f>
        <v>0</v>
      </c>
      <c r="AK19" s="7">
        <f t="shared" ref="AK19:AK26" si="83">IF(AK$5=$C$2,P19,0)</f>
        <v>0</v>
      </c>
      <c r="AL19" s="7">
        <f t="shared" ref="AL19:AL26" si="84">IF(AL$5=$C$2,Q19,0)</f>
        <v>284.73750000000001</v>
      </c>
      <c r="AM19" s="7">
        <f t="shared" ref="AM19:AM26" si="85">IF(AM$5=$C$2,R19,0)</f>
        <v>0</v>
      </c>
      <c r="AN19" s="7">
        <f t="shared" ref="AN19:AN26" si="86">IF(AN$5=$C$2,S19,0)</f>
        <v>0</v>
      </c>
      <c r="AO19" s="7">
        <f t="shared" ref="AO19:AO26" si="87">IF(AO$5=$C$2,T19,0)</f>
        <v>0</v>
      </c>
      <c r="AP19" s="7">
        <f t="shared" ref="AP19:AP26" si="88">IF(AP$5=$C$2,U19,0)</f>
        <v>0</v>
      </c>
      <c r="AR19" s="7">
        <f t="shared" si="23"/>
        <v>284.73750000000001</v>
      </c>
      <c r="AS19" s="8">
        <f t="shared" si="24"/>
        <v>99999.81</v>
      </c>
      <c r="AT19" s="8">
        <f t="shared" si="25"/>
        <v>799998.48</v>
      </c>
      <c r="AU19" s="8">
        <f t="shared" si="26"/>
        <v>170842.5</v>
      </c>
      <c r="AV19" s="8">
        <f t="shared" si="27"/>
        <v>27334.800000000003</v>
      </c>
      <c r="AW19" s="8">
        <f t="shared" si="28"/>
        <v>601821.17999999993</v>
      </c>
    </row>
    <row r="20" spans="1:49">
      <c r="A20" s="9">
        <v>14</v>
      </c>
      <c r="B20" s="7">
        <f t="shared" si="49"/>
        <v>284.73750000000001</v>
      </c>
      <c r="C20" s="7">
        <f t="shared" si="50"/>
        <v>284.73750000000001</v>
      </c>
      <c r="D20" s="7">
        <f t="shared" si="51"/>
        <v>284.73750000000001</v>
      </c>
      <c r="E20" s="7">
        <f t="shared" si="52"/>
        <v>284.73750000000001</v>
      </c>
      <c r="F20" s="7">
        <f t="shared" si="53"/>
        <v>284.73750000000001</v>
      </c>
      <c r="G20" s="7">
        <f t="shared" si="54"/>
        <v>284.73750000000001</v>
      </c>
      <c r="H20" s="7">
        <f t="shared" si="55"/>
        <v>284.73750000000001</v>
      </c>
      <c r="I20" s="7">
        <f t="shared" si="56"/>
        <v>284.73750000000001</v>
      </c>
      <c r="J20" s="7">
        <f t="shared" si="57"/>
        <v>284.73750000000001</v>
      </c>
      <c r="K20" s="7">
        <f t="shared" si="58"/>
        <v>284.73750000000001</v>
      </c>
      <c r="L20" s="7">
        <f t="shared" si="59"/>
        <v>284.73750000000001</v>
      </c>
      <c r="M20" s="7">
        <f t="shared" si="60"/>
        <v>284.73750000000001</v>
      </c>
      <c r="N20" s="7">
        <f t="shared" si="61"/>
        <v>284.73750000000001</v>
      </c>
      <c r="O20" s="7">
        <f t="shared" si="62"/>
        <v>284.73750000000001</v>
      </c>
      <c r="P20" s="7">
        <f t="shared" si="63"/>
        <v>284.73750000000001</v>
      </c>
      <c r="Q20" s="7">
        <f t="shared" si="64"/>
        <v>284.73750000000001</v>
      </c>
      <c r="R20" s="7">
        <f t="shared" si="65"/>
        <v>0</v>
      </c>
      <c r="S20" s="7">
        <f t="shared" si="66"/>
        <v>0</v>
      </c>
      <c r="T20" s="7">
        <f t="shared" si="67"/>
        <v>0</v>
      </c>
      <c r="U20" s="7">
        <f t="shared" si="68"/>
        <v>0</v>
      </c>
      <c r="W20" s="7">
        <f t="shared" si="69"/>
        <v>0</v>
      </c>
      <c r="X20" s="7">
        <f t="shared" si="70"/>
        <v>0</v>
      </c>
      <c r="Y20" s="7">
        <f t="shared" si="71"/>
        <v>0</v>
      </c>
      <c r="Z20" s="7">
        <f t="shared" si="72"/>
        <v>0</v>
      </c>
      <c r="AA20" s="7">
        <f t="shared" si="73"/>
        <v>0</v>
      </c>
      <c r="AB20" s="7">
        <f t="shared" si="74"/>
        <v>0</v>
      </c>
      <c r="AC20" s="7">
        <f t="shared" si="75"/>
        <v>0</v>
      </c>
      <c r="AD20" s="7">
        <f t="shared" si="76"/>
        <v>0</v>
      </c>
      <c r="AE20" s="7">
        <f t="shared" si="77"/>
        <v>0</v>
      </c>
      <c r="AF20" s="7">
        <f t="shared" si="78"/>
        <v>0</v>
      </c>
      <c r="AG20" s="7">
        <f t="shared" si="79"/>
        <v>0</v>
      </c>
      <c r="AH20" s="7">
        <f t="shared" si="80"/>
        <v>0</v>
      </c>
      <c r="AI20" s="7">
        <f t="shared" si="81"/>
        <v>0</v>
      </c>
      <c r="AJ20" s="7">
        <f t="shared" si="82"/>
        <v>0</v>
      </c>
      <c r="AK20" s="7">
        <f t="shared" si="83"/>
        <v>0</v>
      </c>
      <c r="AL20" s="7">
        <f t="shared" si="84"/>
        <v>284.73750000000001</v>
      </c>
      <c r="AM20" s="7">
        <f t="shared" si="85"/>
        <v>0</v>
      </c>
      <c r="AN20" s="7">
        <f t="shared" si="86"/>
        <v>0</v>
      </c>
      <c r="AO20" s="7">
        <f t="shared" si="87"/>
        <v>0</v>
      </c>
      <c r="AP20" s="7">
        <f t="shared" si="88"/>
        <v>0</v>
      </c>
      <c r="AR20" s="7">
        <f t="shared" si="23"/>
        <v>284.73750000000001</v>
      </c>
      <c r="AS20" s="8">
        <f t="shared" si="24"/>
        <v>99999.81</v>
      </c>
      <c r="AT20" s="8">
        <f t="shared" si="25"/>
        <v>799998.48</v>
      </c>
      <c r="AU20" s="8">
        <f t="shared" si="26"/>
        <v>170842.5</v>
      </c>
      <c r="AV20" s="8">
        <f t="shared" si="27"/>
        <v>27334.800000000003</v>
      </c>
      <c r="AW20" s="8">
        <f t="shared" si="28"/>
        <v>601821.17999999993</v>
      </c>
    </row>
    <row r="21" spans="1:49">
      <c r="A21" s="9">
        <v>15</v>
      </c>
      <c r="B21" s="7">
        <f t="shared" si="49"/>
        <v>284.73750000000001</v>
      </c>
      <c r="C21" s="7">
        <f t="shared" si="50"/>
        <v>284.73750000000001</v>
      </c>
      <c r="D21" s="7">
        <f t="shared" si="51"/>
        <v>284.73750000000001</v>
      </c>
      <c r="E21" s="7">
        <f t="shared" si="52"/>
        <v>284.73750000000001</v>
      </c>
      <c r="F21" s="7">
        <f t="shared" si="53"/>
        <v>284.73750000000001</v>
      </c>
      <c r="G21" s="7">
        <f t="shared" si="54"/>
        <v>284.73750000000001</v>
      </c>
      <c r="H21" s="7">
        <f t="shared" si="55"/>
        <v>284.73750000000001</v>
      </c>
      <c r="I21" s="7">
        <f t="shared" si="56"/>
        <v>284.73750000000001</v>
      </c>
      <c r="J21" s="7">
        <f t="shared" si="57"/>
        <v>284.73750000000001</v>
      </c>
      <c r="K21" s="7">
        <f t="shared" si="58"/>
        <v>284.73750000000001</v>
      </c>
      <c r="L21" s="7">
        <f t="shared" si="59"/>
        <v>284.73750000000001</v>
      </c>
      <c r="M21" s="7">
        <f t="shared" si="60"/>
        <v>284.73750000000001</v>
      </c>
      <c r="N21" s="7">
        <f t="shared" si="61"/>
        <v>284.73750000000001</v>
      </c>
      <c r="O21" s="7">
        <f t="shared" si="62"/>
        <v>284.73750000000001</v>
      </c>
      <c r="P21" s="7">
        <f t="shared" si="63"/>
        <v>284.73750000000001</v>
      </c>
      <c r="Q21" s="7">
        <f t="shared" si="64"/>
        <v>284.73750000000001</v>
      </c>
      <c r="R21" s="7">
        <f t="shared" si="65"/>
        <v>0</v>
      </c>
      <c r="S21" s="7">
        <f t="shared" si="66"/>
        <v>0</v>
      </c>
      <c r="T21" s="7">
        <f t="shared" si="67"/>
        <v>0</v>
      </c>
      <c r="U21" s="7">
        <f t="shared" si="68"/>
        <v>0</v>
      </c>
      <c r="W21" s="7">
        <f t="shared" si="69"/>
        <v>0</v>
      </c>
      <c r="X21" s="7">
        <f t="shared" si="70"/>
        <v>0</v>
      </c>
      <c r="Y21" s="7">
        <f t="shared" si="71"/>
        <v>0</v>
      </c>
      <c r="Z21" s="7">
        <f t="shared" si="72"/>
        <v>0</v>
      </c>
      <c r="AA21" s="7">
        <f t="shared" si="73"/>
        <v>0</v>
      </c>
      <c r="AB21" s="7">
        <f t="shared" si="74"/>
        <v>0</v>
      </c>
      <c r="AC21" s="7">
        <f t="shared" si="75"/>
        <v>0</v>
      </c>
      <c r="AD21" s="7">
        <f t="shared" si="76"/>
        <v>0</v>
      </c>
      <c r="AE21" s="7">
        <f t="shared" si="77"/>
        <v>0</v>
      </c>
      <c r="AF21" s="7">
        <f t="shared" si="78"/>
        <v>0</v>
      </c>
      <c r="AG21" s="7">
        <f t="shared" si="79"/>
        <v>0</v>
      </c>
      <c r="AH21" s="7">
        <f t="shared" si="80"/>
        <v>0</v>
      </c>
      <c r="AI21" s="7">
        <f t="shared" si="81"/>
        <v>0</v>
      </c>
      <c r="AJ21" s="7">
        <f t="shared" si="82"/>
        <v>0</v>
      </c>
      <c r="AK21" s="7">
        <f t="shared" si="83"/>
        <v>0</v>
      </c>
      <c r="AL21" s="7">
        <f t="shared" si="84"/>
        <v>284.73750000000001</v>
      </c>
      <c r="AM21" s="7">
        <f t="shared" si="85"/>
        <v>0</v>
      </c>
      <c r="AN21" s="7">
        <f t="shared" si="86"/>
        <v>0</v>
      </c>
      <c r="AO21" s="7">
        <f t="shared" si="87"/>
        <v>0</v>
      </c>
      <c r="AP21" s="7">
        <f t="shared" si="88"/>
        <v>0</v>
      </c>
      <c r="AR21" s="7">
        <f t="shared" si="23"/>
        <v>284.73750000000001</v>
      </c>
      <c r="AS21" s="8">
        <f t="shared" si="24"/>
        <v>99999.81</v>
      </c>
      <c r="AT21" s="8">
        <f t="shared" si="25"/>
        <v>799998.48</v>
      </c>
      <c r="AU21" s="8">
        <f t="shared" si="26"/>
        <v>170842.5</v>
      </c>
      <c r="AV21" s="8">
        <f t="shared" si="27"/>
        <v>27334.800000000003</v>
      </c>
      <c r="AW21" s="8">
        <f t="shared" si="28"/>
        <v>601821.17999999993</v>
      </c>
    </row>
    <row r="22" spans="1:49">
      <c r="A22" s="9">
        <v>16</v>
      </c>
      <c r="B22" s="7">
        <f t="shared" si="49"/>
        <v>284.73750000000001</v>
      </c>
      <c r="C22" s="7">
        <f t="shared" si="50"/>
        <v>284.73750000000001</v>
      </c>
      <c r="D22" s="7">
        <f t="shared" si="51"/>
        <v>284.73750000000001</v>
      </c>
      <c r="E22" s="7">
        <f t="shared" si="52"/>
        <v>284.73750000000001</v>
      </c>
      <c r="F22" s="7">
        <f t="shared" si="53"/>
        <v>284.73750000000001</v>
      </c>
      <c r="G22" s="7">
        <f t="shared" si="54"/>
        <v>284.73750000000001</v>
      </c>
      <c r="H22" s="7">
        <f t="shared" si="55"/>
        <v>284.73750000000001</v>
      </c>
      <c r="I22" s="7">
        <f t="shared" si="56"/>
        <v>284.73750000000001</v>
      </c>
      <c r="J22" s="7">
        <f t="shared" si="57"/>
        <v>284.73750000000001</v>
      </c>
      <c r="K22" s="7">
        <f t="shared" si="58"/>
        <v>284.73750000000001</v>
      </c>
      <c r="L22" s="7">
        <f t="shared" si="59"/>
        <v>284.73750000000001</v>
      </c>
      <c r="M22" s="7">
        <f t="shared" si="60"/>
        <v>284.73750000000001</v>
      </c>
      <c r="N22" s="7">
        <f t="shared" si="61"/>
        <v>284.73750000000001</v>
      </c>
      <c r="O22" s="7">
        <f t="shared" si="62"/>
        <v>284.73750000000001</v>
      </c>
      <c r="P22" s="7">
        <f t="shared" si="63"/>
        <v>284.73750000000001</v>
      </c>
      <c r="Q22" s="7">
        <f t="shared" si="64"/>
        <v>284.73750000000001</v>
      </c>
      <c r="R22" s="7">
        <f t="shared" si="65"/>
        <v>0</v>
      </c>
      <c r="S22" s="7">
        <f t="shared" si="66"/>
        <v>0</v>
      </c>
      <c r="T22" s="7">
        <f t="shared" si="67"/>
        <v>0</v>
      </c>
      <c r="U22" s="7">
        <f t="shared" si="68"/>
        <v>0</v>
      </c>
      <c r="W22" s="7">
        <f t="shared" si="69"/>
        <v>0</v>
      </c>
      <c r="X22" s="7">
        <f t="shared" si="70"/>
        <v>0</v>
      </c>
      <c r="Y22" s="7">
        <f t="shared" si="71"/>
        <v>0</v>
      </c>
      <c r="Z22" s="7">
        <f t="shared" si="72"/>
        <v>0</v>
      </c>
      <c r="AA22" s="7">
        <f t="shared" si="73"/>
        <v>0</v>
      </c>
      <c r="AB22" s="7">
        <f t="shared" si="74"/>
        <v>0</v>
      </c>
      <c r="AC22" s="7">
        <f t="shared" si="75"/>
        <v>0</v>
      </c>
      <c r="AD22" s="7">
        <f t="shared" si="76"/>
        <v>0</v>
      </c>
      <c r="AE22" s="7">
        <f t="shared" si="77"/>
        <v>0</v>
      </c>
      <c r="AF22" s="7">
        <f t="shared" si="78"/>
        <v>0</v>
      </c>
      <c r="AG22" s="7">
        <f t="shared" si="79"/>
        <v>0</v>
      </c>
      <c r="AH22" s="7">
        <f t="shared" si="80"/>
        <v>0</v>
      </c>
      <c r="AI22" s="7">
        <f t="shared" si="81"/>
        <v>0</v>
      </c>
      <c r="AJ22" s="7">
        <f t="shared" si="82"/>
        <v>0</v>
      </c>
      <c r="AK22" s="7">
        <f t="shared" si="83"/>
        <v>0</v>
      </c>
      <c r="AL22" s="7">
        <f t="shared" si="84"/>
        <v>284.73750000000001</v>
      </c>
      <c r="AM22" s="7">
        <f t="shared" si="85"/>
        <v>0</v>
      </c>
      <c r="AN22" s="7">
        <f t="shared" si="86"/>
        <v>0</v>
      </c>
      <c r="AO22" s="7">
        <f t="shared" si="87"/>
        <v>0</v>
      </c>
      <c r="AP22" s="7">
        <f t="shared" si="88"/>
        <v>0</v>
      </c>
      <c r="AR22" s="7">
        <f t="shared" si="23"/>
        <v>284.73750000000001</v>
      </c>
      <c r="AS22" s="8">
        <f t="shared" si="24"/>
        <v>99999.81</v>
      </c>
      <c r="AT22" s="8">
        <f t="shared" si="25"/>
        <v>799998.48</v>
      </c>
      <c r="AU22" s="8">
        <f t="shared" si="26"/>
        <v>170842.5</v>
      </c>
      <c r="AV22" s="8">
        <f t="shared" si="27"/>
        <v>27334.800000000003</v>
      </c>
      <c r="AW22" s="8">
        <f t="shared" si="28"/>
        <v>601821.17999999993</v>
      </c>
    </row>
    <row r="23" spans="1:49">
      <c r="A23" s="9">
        <v>17</v>
      </c>
      <c r="B23" s="7">
        <f t="shared" si="49"/>
        <v>284.73750000000001</v>
      </c>
      <c r="C23" s="7">
        <f t="shared" si="50"/>
        <v>284.73750000000001</v>
      </c>
      <c r="D23" s="7">
        <f t="shared" si="51"/>
        <v>284.73750000000001</v>
      </c>
      <c r="E23" s="7">
        <f t="shared" si="52"/>
        <v>284.73750000000001</v>
      </c>
      <c r="F23" s="7">
        <f t="shared" si="53"/>
        <v>284.73750000000001</v>
      </c>
      <c r="G23" s="7">
        <f t="shared" si="54"/>
        <v>284.73750000000001</v>
      </c>
      <c r="H23" s="7">
        <f t="shared" si="55"/>
        <v>284.73750000000001</v>
      </c>
      <c r="I23" s="7">
        <f t="shared" si="56"/>
        <v>284.73750000000001</v>
      </c>
      <c r="J23" s="7">
        <f t="shared" si="57"/>
        <v>284.73750000000001</v>
      </c>
      <c r="K23" s="7">
        <f t="shared" si="58"/>
        <v>284.73750000000001</v>
      </c>
      <c r="L23" s="7">
        <f t="shared" si="59"/>
        <v>284.73750000000001</v>
      </c>
      <c r="M23" s="7">
        <f t="shared" si="60"/>
        <v>284.73750000000001</v>
      </c>
      <c r="N23" s="7">
        <f t="shared" si="61"/>
        <v>284.73750000000001</v>
      </c>
      <c r="O23" s="7">
        <f t="shared" si="62"/>
        <v>284.73750000000001</v>
      </c>
      <c r="P23" s="7">
        <f t="shared" si="63"/>
        <v>284.73750000000001</v>
      </c>
      <c r="Q23" s="7">
        <f t="shared" si="64"/>
        <v>284.73750000000001</v>
      </c>
      <c r="R23" s="7">
        <f t="shared" si="65"/>
        <v>0</v>
      </c>
      <c r="S23" s="7">
        <f t="shared" si="66"/>
        <v>0</v>
      </c>
      <c r="T23" s="7">
        <f t="shared" si="67"/>
        <v>0</v>
      </c>
      <c r="U23" s="7">
        <f t="shared" si="68"/>
        <v>0</v>
      </c>
      <c r="W23" s="7">
        <f t="shared" si="69"/>
        <v>0</v>
      </c>
      <c r="X23" s="7">
        <f t="shared" si="70"/>
        <v>0</v>
      </c>
      <c r="Y23" s="7">
        <f t="shared" si="71"/>
        <v>0</v>
      </c>
      <c r="Z23" s="7">
        <f t="shared" si="72"/>
        <v>0</v>
      </c>
      <c r="AA23" s="7">
        <f t="shared" si="73"/>
        <v>0</v>
      </c>
      <c r="AB23" s="7">
        <f t="shared" si="74"/>
        <v>0</v>
      </c>
      <c r="AC23" s="7">
        <f t="shared" si="75"/>
        <v>0</v>
      </c>
      <c r="AD23" s="7">
        <f t="shared" si="76"/>
        <v>0</v>
      </c>
      <c r="AE23" s="7">
        <f t="shared" si="77"/>
        <v>0</v>
      </c>
      <c r="AF23" s="7">
        <f t="shared" si="78"/>
        <v>0</v>
      </c>
      <c r="AG23" s="7">
        <f t="shared" si="79"/>
        <v>0</v>
      </c>
      <c r="AH23" s="7">
        <f t="shared" si="80"/>
        <v>0</v>
      </c>
      <c r="AI23" s="7">
        <f t="shared" si="81"/>
        <v>0</v>
      </c>
      <c r="AJ23" s="7">
        <f t="shared" si="82"/>
        <v>0</v>
      </c>
      <c r="AK23" s="7">
        <f t="shared" si="83"/>
        <v>0</v>
      </c>
      <c r="AL23" s="7">
        <f t="shared" si="84"/>
        <v>284.73750000000001</v>
      </c>
      <c r="AM23" s="7">
        <f t="shared" si="85"/>
        <v>0</v>
      </c>
      <c r="AN23" s="7">
        <f t="shared" si="86"/>
        <v>0</v>
      </c>
      <c r="AO23" s="7">
        <f t="shared" si="87"/>
        <v>0</v>
      </c>
      <c r="AP23" s="7">
        <f t="shared" si="88"/>
        <v>0</v>
      </c>
      <c r="AR23" s="7">
        <f t="shared" si="23"/>
        <v>284.73750000000001</v>
      </c>
      <c r="AS23" s="8">
        <f t="shared" si="24"/>
        <v>99999.81</v>
      </c>
      <c r="AT23" s="8">
        <f t="shared" si="25"/>
        <v>799998.48</v>
      </c>
      <c r="AU23" s="8">
        <f t="shared" si="26"/>
        <v>170842.5</v>
      </c>
      <c r="AV23" s="8">
        <f t="shared" si="27"/>
        <v>27334.800000000003</v>
      </c>
      <c r="AW23" s="8">
        <f t="shared" si="28"/>
        <v>601821.17999999993</v>
      </c>
    </row>
    <row r="24" spans="1:49">
      <c r="A24" s="9">
        <v>18</v>
      </c>
      <c r="B24" s="7">
        <f t="shared" si="49"/>
        <v>284.73750000000001</v>
      </c>
      <c r="C24" s="7">
        <f t="shared" si="50"/>
        <v>284.73750000000001</v>
      </c>
      <c r="D24" s="7">
        <f t="shared" si="51"/>
        <v>284.73750000000001</v>
      </c>
      <c r="E24" s="7">
        <f t="shared" si="52"/>
        <v>284.73750000000001</v>
      </c>
      <c r="F24" s="7">
        <f t="shared" si="53"/>
        <v>284.73750000000001</v>
      </c>
      <c r="G24" s="7">
        <f t="shared" si="54"/>
        <v>284.73750000000001</v>
      </c>
      <c r="H24" s="7">
        <f t="shared" si="55"/>
        <v>284.73750000000001</v>
      </c>
      <c r="I24" s="7">
        <f t="shared" si="56"/>
        <v>284.73750000000001</v>
      </c>
      <c r="J24" s="7">
        <f t="shared" si="57"/>
        <v>284.73750000000001</v>
      </c>
      <c r="K24" s="7">
        <f t="shared" si="58"/>
        <v>284.73750000000001</v>
      </c>
      <c r="L24" s="7">
        <f t="shared" si="59"/>
        <v>284.73750000000001</v>
      </c>
      <c r="M24" s="7">
        <f t="shared" si="60"/>
        <v>284.73750000000001</v>
      </c>
      <c r="N24" s="7">
        <f t="shared" si="61"/>
        <v>284.73750000000001</v>
      </c>
      <c r="O24" s="7">
        <f t="shared" si="62"/>
        <v>284.73750000000001</v>
      </c>
      <c r="P24" s="7">
        <f t="shared" si="63"/>
        <v>284.73750000000001</v>
      </c>
      <c r="Q24" s="7">
        <f t="shared" si="64"/>
        <v>284.73750000000001</v>
      </c>
      <c r="R24" s="7">
        <f t="shared" si="65"/>
        <v>0</v>
      </c>
      <c r="S24" s="7">
        <f t="shared" si="66"/>
        <v>0</v>
      </c>
      <c r="T24" s="7">
        <f t="shared" si="67"/>
        <v>0</v>
      </c>
      <c r="U24" s="7">
        <f t="shared" si="68"/>
        <v>0</v>
      </c>
      <c r="W24" s="7">
        <f t="shared" si="69"/>
        <v>0</v>
      </c>
      <c r="X24" s="7">
        <f t="shared" si="70"/>
        <v>0</v>
      </c>
      <c r="Y24" s="7">
        <f t="shared" si="71"/>
        <v>0</v>
      </c>
      <c r="Z24" s="7">
        <f t="shared" si="72"/>
        <v>0</v>
      </c>
      <c r="AA24" s="7">
        <f t="shared" si="73"/>
        <v>0</v>
      </c>
      <c r="AB24" s="7">
        <f t="shared" si="74"/>
        <v>0</v>
      </c>
      <c r="AC24" s="7">
        <f t="shared" si="75"/>
        <v>0</v>
      </c>
      <c r="AD24" s="7">
        <f t="shared" si="76"/>
        <v>0</v>
      </c>
      <c r="AE24" s="7">
        <f t="shared" si="77"/>
        <v>0</v>
      </c>
      <c r="AF24" s="7">
        <f t="shared" si="78"/>
        <v>0</v>
      </c>
      <c r="AG24" s="7">
        <f t="shared" si="79"/>
        <v>0</v>
      </c>
      <c r="AH24" s="7">
        <f t="shared" si="80"/>
        <v>0</v>
      </c>
      <c r="AI24" s="7">
        <f t="shared" si="81"/>
        <v>0</v>
      </c>
      <c r="AJ24" s="7">
        <f t="shared" si="82"/>
        <v>0</v>
      </c>
      <c r="AK24" s="7">
        <f t="shared" si="83"/>
        <v>0</v>
      </c>
      <c r="AL24" s="7">
        <f t="shared" si="84"/>
        <v>284.73750000000001</v>
      </c>
      <c r="AM24" s="7">
        <f t="shared" si="85"/>
        <v>0</v>
      </c>
      <c r="AN24" s="7">
        <f t="shared" si="86"/>
        <v>0</v>
      </c>
      <c r="AO24" s="7">
        <f t="shared" si="87"/>
        <v>0</v>
      </c>
      <c r="AP24" s="7">
        <f t="shared" si="88"/>
        <v>0</v>
      </c>
      <c r="AR24" s="7">
        <f t="shared" si="23"/>
        <v>284.73750000000001</v>
      </c>
      <c r="AS24" s="8">
        <f t="shared" si="24"/>
        <v>99999.81</v>
      </c>
      <c r="AT24" s="8">
        <f t="shared" si="25"/>
        <v>799998.48</v>
      </c>
      <c r="AU24" s="8">
        <f t="shared" si="26"/>
        <v>170842.5</v>
      </c>
      <c r="AV24" s="8">
        <f t="shared" si="27"/>
        <v>27334.800000000003</v>
      </c>
      <c r="AW24" s="8">
        <f t="shared" si="28"/>
        <v>601821.17999999993</v>
      </c>
    </row>
    <row r="25" spans="1:49">
      <c r="A25" s="9">
        <v>19</v>
      </c>
      <c r="B25" s="7">
        <f t="shared" si="49"/>
        <v>284.73750000000001</v>
      </c>
      <c r="C25" s="7">
        <f t="shared" si="50"/>
        <v>284.73750000000001</v>
      </c>
      <c r="D25" s="7">
        <f t="shared" si="51"/>
        <v>284.73750000000001</v>
      </c>
      <c r="E25" s="7">
        <f t="shared" si="52"/>
        <v>284.73750000000001</v>
      </c>
      <c r="F25" s="7">
        <f t="shared" si="53"/>
        <v>284.73750000000001</v>
      </c>
      <c r="G25" s="7">
        <f t="shared" si="54"/>
        <v>284.73750000000001</v>
      </c>
      <c r="H25" s="7">
        <f t="shared" si="55"/>
        <v>284.73750000000001</v>
      </c>
      <c r="I25" s="7">
        <f t="shared" si="56"/>
        <v>284.73750000000001</v>
      </c>
      <c r="J25" s="7">
        <f t="shared" si="57"/>
        <v>284.73750000000001</v>
      </c>
      <c r="K25" s="7">
        <f t="shared" si="58"/>
        <v>284.73750000000001</v>
      </c>
      <c r="L25" s="7">
        <f t="shared" si="59"/>
        <v>284.73750000000001</v>
      </c>
      <c r="M25" s="7">
        <f t="shared" si="60"/>
        <v>284.73750000000001</v>
      </c>
      <c r="N25" s="7">
        <f t="shared" si="61"/>
        <v>284.73750000000001</v>
      </c>
      <c r="O25" s="7">
        <f t="shared" si="62"/>
        <v>284.73750000000001</v>
      </c>
      <c r="P25" s="7">
        <f t="shared" si="63"/>
        <v>284.73750000000001</v>
      </c>
      <c r="Q25" s="7">
        <f t="shared" si="64"/>
        <v>284.73750000000001</v>
      </c>
      <c r="R25" s="7">
        <f t="shared" si="65"/>
        <v>0</v>
      </c>
      <c r="S25" s="7">
        <f t="shared" si="66"/>
        <v>0</v>
      </c>
      <c r="T25" s="7">
        <f t="shared" si="67"/>
        <v>0</v>
      </c>
      <c r="U25" s="7">
        <f t="shared" si="68"/>
        <v>0</v>
      </c>
      <c r="W25" s="7">
        <f t="shared" si="69"/>
        <v>0</v>
      </c>
      <c r="X25" s="7">
        <f t="shared" si="70"/>
        <v>0</v>
      </c>
      <c r="Y25" s="7">
        <f t="shared" si="71"/>
        <v>0</v>
      </c>
      <c r="Z25" s="7">
        <f t="shared" si="72"/>
        <v>0</v>
      </c>
      <c r="AA25" s="7">
        <f t="shared" si="73"/>
        <v>0</v>
      </c>
      <c r="AB25" s="7">
        <f t="shared" si="74"/>
        <v>0</v>
      </c>
      <c r="AC25" s="7">
        <f t="shared" si="75"/>
        <v>0</v>
      </c>
      <c r="AD25" s="7">
        <f t="shared" si="76"/>
        <v>0</v>
      </c>
      <c r="AE25" s="7">
        <f t="shared" si="77"/>
        <v>0</v>
      </c>
      <c r="AF25" s="7">
        <f t="shared" si="78"/>
        <v>0</v>
      </c>
      <c r="AG25" s="7">
        <f t="shared" si="79"/>
        <v>0</v>
      </c>
      <c r="AH25" s="7">
        <f t="shared" si="80"/>
        <v>0</v>
      </c>
      <c r="AI25" s="7">
        <f t="shared" si="81"/>
        <v>0</v>
      </c>
      <c r="AJ25" s="7">
        <f t="shared" si="82"/>
        <v>0</v>
      </c>
      <c r="AK25" s="7">
        <f t="shared" si="83"/>
        <v>0</v>
      </c>
      <c r="AL25" s="7">
        <f t="shared" si="84"/>
        <v>284.73750000000001</v>
      </c>
      <c r="AM25" s="7">
        <f t="shared" si="85"/>
        <v>0</v>
      </c>
      <c r="AN25" s="7">
        <f t="shared" si="86"/>
        <v>0</v>
      </c>
      <c r="AO25" s="7">
        <f t="shared" si="87"/>
        <v>0</v>
      </c>
      <c r="AP25" s="7">
        <f t="shared" si="88"/>
        <v>0</v>
      </c>
      <c r="AR25" s="7">
        <f t="shared" si="23"/>
        <v>284.73750000000001</v>
      </c>
      <c r="AS25" s="8">
        <f t="shared" si="24"/>
        <v>99999.81</v>
      </c>
      <c r="AT25" s="8">
        <f t="shared" si="25"/>
        <v>799998.48</v>
      </c>
      <c r="AU25" s="8">
        <f t="shared" si="26"/>
        <v>170842.5</v>
      </c>
      <c r="AV25" s="8">
        <f t="shared" si="27"/>
        <v>27334.800000000003</v>
      </c>
      <c r="AW25" s="8">
        <f t="shared" si="28"/>
        <v>601821.17999999993</v>
      </c>
    </row>
    <row r="26" spans="1:49">
      <c r="A26" s="9">
        <v>20</v>
      </c>
      <c r="B26" s="7">
        <f t="shared" si="49"/>
        <v>284.73750000000001</v>
      </c>
      <c r="C26" s="7">
        <f t="shared" si="50"/>
        <v>284.73750000000001</v>
      </c>
      <c r="D26" s="7">
        <f t="shared" si="51"/>
        <v>284.73750000000001</v>
      </c>
      <c r="E26" s="7">
        <f t="shared" si="52"/>
        <v>284.73750000000001</v>
      </c>
      <c r="F26" s="7">
        <f t="shared" si="53"/>
        <v>284.73750000000001</v>
      </c>
      <c r="G26" s="7">
        <f t="shared" si="54"/>
        <v>284.73750000000001</v>
      </c>
      <c r="H26" s="7">
        <f t="shared" si="55"/>
        <v>284.73750000000001</v>
      </c>
      <c r="I26" s="7">
        <f t="shared" si="56"/>
        <v>284.73750000000001</v>
      </c>
      <c r="J26" s="7">
        <f t="shared" si="57"/>
        <v>284.73750000000001</v>
      </c>
      <c r="K26" s="7">
        <f t="shared" si="58"/>
        <v>284.73750000000001</v>
      </c>
      <c r="L26" s="7">
        <f t="shared" si="59"/>
        <v>284.73750000000001</v>
      </c>
      <c r="M26" s="7">
        <f t="shared" si="60"/>
        <v>284.73750000000001</v>
      </c>
      <c r="N26" s="7">
        <f t="shared" si="61"/>
        <v>284.73750000000001</v>
      </c>
      <c r="O26" s="7">
        <f t="shared" si="62"/>
        <v>284.73750000000001</v>
      </c>
      <c r="P26" s="7">
        <f t="shared" si="63"/>
        <v>284.73750000000001</v>
      </c>
      <c r="Q26" s="7">
        <f t="shared" si="64"/>
        <v>284.73750000000001</v>
      </c>
      <c r="R26" s="7">
        <f t="shared" si="65"/>
        <v>0</v>
      </c>
      <c r="S26" s="7">
        <f t="shared" si="66"/>
        <v>0</v>
      </c>
      <c r="T26" s="7">
        <f t="shared" si="67"/>
        <v>0</v>
      </c>
      <c r="U26" s="7">
        <f t="shared" si="68"/>
        <v>0</v>
      </c>
      <c r="W26" s="7">
        <f t="shared" si="69"/>
        <v>0</v>
      </c>
      <c r="X26" s="7">
        <f t="shared" si="70"/>
        <v>0</v>
      </c>
      <c r="Y26" s="7">
        <f t="shared" si="71"/>
        <v>0</v>
      </c>
      <c r="Z26" s="7">
        <f t="shared" si="72"/>
        <v>0</v>
      </c>
      <c r="AA26" s="7">
        <f t="shared" si="73"/>
        <v>0</v>
      </c>
      <c r="AB26" s="7">
        <f t="shared" si="74"/>
        <v>0</v>
      </c>
      <c r="AC26" s="7">
        <f t="shared" si="75"/>
        <v>0</v>
      </c>
      <c r="AD26" s="7">
        <f t="shared" si="76"/>
        <v>0</v>
      </c>
      <c r="AE26" s="7">
        <f t="shared" si="77"/>
        <v>0</v>
      </c>
      <c r="AF26" s="7">
        <f t="shared" si="78"/>
        <v>0</v>
      </c>
      <c r="AG26" s="7">
        <f t="shared" si="79"/>
        <v>0</v>
      </c>
      <c r="AH26" s="7">
        <f t="shared" si="80"/>
        <v>0</v>
      </c>
      <c r="AI26" s="7">
        <f t="shared" si="81"/>
        <v>0</v>
      </c>
      <c r="AJ26" s="7">
        <f t="shared" si="82"/>
        <v>0</v>
      </c>
      <c r="AK26" s="7">
        <f t="shared" si="83"/>
        <v>0</v>
      </c>
      <c r="AL26" s="7">
        <f t="shared" si="84"/>
        <v>284.73750000000001</v>
      </c>
      <c r="AM26" s="7">
        <f t="shared" si="85"/>
        <v>0</v>
      </c>
      <c r="AN26" s="7">
        <f t="shared" si="86"/>
        <v>0</v>
      </c>
      <c r="AO26" s="7">
        <f t="shared" si="87"/>
        <v>0</v>
      </c>
      <c r="AP26" s="7">
        <f t="shared" si="88"/>
        <v>0</v>
      </c>
      <c r="AR26" s="7">
        <f t="shared" si="23"/>
        <v>284.73750000000001</v>
      </c>
      <c r="AS26" s="8">
        <f t="shared" si="24"/>
        <v>99999.81</v>
      </c>
      <c r="AT26" s="8">
        <f t="shared" si="25"/>
        <v>799998.48</v>
      </c>
      <c r="AU26" s="8">
        <f t="shared" si="26"/>
        <v>170842.5</v>
      </c>
      <c r="AV26" s="8">
        <f t="shared" si="27"/>
        <v>27334.800000000003</v>
      </c>
      <c r="AW26" s="8">
        <f t="shared" si="28"/>
        <v>601821.17999999993</v>
      </c>
    </row>
    <row r="27" spans="1:49">
      <c r="AS27" s="8"/>
      <c r="AT27" s="8"/>
      <c r="AU27" s="8"/>
      <c r="AV27" s="8"/>
      <c r="AW27" s="8"/>
    </row>
    <row r="28" spans="1:49">
      <c r="B28" s="1" t="s">
        <v>28</v>
      </c>
      <c r="AS28" s="8"/>
      <c r="AW28" s="8"/>
    </row>
    <row r="29" spans="1:49">
      <c r="B29" s="1">
        <v>0</v>
      </c>
      <c r="C29" s="1">
        <v>0</v>
      </c>
      <c r="D29" s="1">
        <v>0</v>
      </c>
      <c r="E29" s="3">
        <v>23</v>
      </c>
      <c r="F29" s="3">
        <v>47.6</v>
      </c>
      <c r="G29" s="3">
        <v>77.3</v>
      </c>
      <c r="H29" s="3">
        <v>109.2</v>
      </c>
      <c r="I29" s="3">
        <v>141.6</v>
      </c>
      <c r="J29" s="3">
        <v>173.2</v>
      </c>
      <c r="K29" s="3">
        <v>203.6</v>
      </c>
      <c r="L29" s="3">
        <v>232.4</v>
      </c>
      <c r="M29" s="3">
        <v>259.39999999999998</v>
      </c>
      <c r="N29" s="3">
        <v>284.7</v>
      </c>
      <c r="O29" s="3">
        <v>308.39999999999998</v>
      </c>
      <c r="P29" s="3">
        <v>330.5</v>
      </c>
      <c r="Q29" s="3">
        <v>351.2</v>
      </c>
      <c r="R29" s="3">
        <v>370.4</v>
      </c>
      <c r="S29" s="3">
        <v>388.5</v>
      </c>
      <c r="T29" s="3">
        <v>405.3</v>
      </c>
      <c r="U29" s="3">
        <v>421.1</v>
      </c>
      <c r="AS29" s="8"/>
    </row>
    <row r="30" spans="1:49">
      <c r="S30">
        <f>AN6*S29</f>
        <v>0</v>
      </c>
      <c r="AS30" s="8"/>
    </row>
    <row r="31" spans="1:49">
      <c r="AS31" s="8"/>
    </row>
    <row r="32" spans="1:49">
      <c r="AS32" s="8"/>
    </row>
    <row r="33" spans="1:45">
      <c r="AS33" s="8"/>
    </row>
    <row r="34" spans="1:45">
      <c r="AS34" s="8"/>
    </row>
    <row r="35" spans="1:45">
      <c r="A35" s="9"/>
      <c r="AS35" s="8"/>
    </row>
    <row r="36" spans="1:45">
      <c r="A36" s="9"/>
      <c r="AS36" s="8"/>
    </row>
    <row r="37" spans="1:45">
      <c r="A37" s="9"/>
      <c r="AS37" s="8"/>
    </row>
    <row r="38" spans="1:45">
      <c r="A38" s="9"/>
      <c r="AS38" s="8"/>
    </row>
    <row r="39" spans="1:45">
      <c r="A39" s="9"/>
      <c r="AS39" s="8"/>
    </row>
    <row r="40" spans="1:45">
      <c r="A40" s="9"/>
      <c r="AS40" s="8"/>
    </row>
    <row r="41" spans="1:45">
      <c r="A41" s="9"/>
      <c r="AS41" s="8"/>
    </row>
    <row r="42" spans="1:45">
      <c r="A42" s="9"/>
      <c r="AS42" s="8"/>
    </row>
    <row r="43" spans="1:45">
      <c r="A43" s="9"/>
      <c r="AS43" s="8"/>
    </row>
    <row r="44" spans="1:45">
      <c r="A44" s="9"/>
      <c r="AS44" s="8"/>
    </row>
    <row r="45" spans="1:45">
      <c r="A45" s="9"/>
      <c r="AS45" s="8"/>
    </row>
    <row r="46" spans="1:45">
      <c r="A46" s="9"/>
      <c r="AS46" s="8"/>
    </row>
    <row r="47" spans="1:45">
      <c r="A47" s="9"/>
      <c r="AS47" s="8"/>
    </row>
    <row r="48" spans="1:45">
      <c r="A48" s="9"/>
      <c r="AS48" s="8"/>
    </row>
    <row r="49" spans="1:45">
      <c r="A49" s="9"/>
      <c r="AS49" s="8"/>
    </row>
    <row r="50" spans="1:45">
      <c r="A50" s="9"/>
      <c r="AS50" s="8"/>
    </row>
    <row r="51" spans="1:45">
      <c r="A51" s="9"/>
      <c r="AS51" s="8"/>
    </row>
    <row r="52" spans="1:45">
      <c r="A52" s="9"/>
      <c r="AS52" s="8"/>
    </row>
    <row r="53" spans="1:45">
      <c r="A53" s="9"/>
      <c r="AS53" s="8"/>
    </row>
    <row r="54" spans="1:45">
      <c r="A54" s="9"/>
      <c r="AS54" s="8"/>
    </row>
    <row r="55" spans="1:45">
      <c r="A55" s="9"/>
      <c r="AS55" s="8"/>
    </row>
    <row r="56" spans="1:45">
      <c r="A56" s="9"/>
    </row>
  </sheetData>
  <conditionalFormatting sqref="AW28">
    <cfRule type="top10" dxfId="1" priority="1" rank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B261-DD28-4C67-9FAC-77D024F032A9}">
  <dimension ref="A1:AW56"/>
  <sheetViews>
    <sheetView workbookViewId="0">
      <selection activeCell="Q31" sqref="Q31"/>
    </sheetView>
  </sheetViews>
  <sheetFormatPr defaultRowHeight="15"/>
  <cols>
    <col min="2" max="21" width="6.7109375" customWidth="1"/>
    <col min="22" max="22" width="4.28515625" customWidth="1"/>
    <col min="23" max="42" width="6.7109375" customWidth="1"/>
    <col min="44" max="44" width="14.28515625" bestFit="1" customWidth="1"/>
    <col min="45" max="45" width="16" bestFit="1" customWidth="1"/>
  </cols>
  <sheetData>
    <row r="1" spans="1:49">
      <c r="A1" t="s">
        <v>16</v>
      </c>
      <c r="C1" s="17">
        <f>SUM(B6:U6)</f>
        <v>4576.5370000000012</v>
      </c>
      <c r="G1" t="s">
        <v>36</v>
      </c>
      <c r="I1" s="7">
        <f>275.695</f>
        <v>275.69499999999999</v>
      </c>
      <c r="J1" t="s">
        <v>37</v>
      </c>
      <c r="K1">
        <f>I2/I1</f>
        <v>0.6</v>
      </c>
      <c r="M1" t="s">
        <v>13</v>
      </c>
      <c r="N1" s="15">
        <f>100000/C1</f>
        <v>21.850582656711826</v>
      </c>
      <c r="AJ1" t="s">
        <v>38</v>
      </c>
      <c r="AM1" s="7">
        <f>AM6+AL6</f>
        <v>275.69499999999999</v>
      </c>
      <c r="AR1" t="s">
        <v>0</v>
      </c>
      <c r="AS1" s="1">
        <v>600</v>
      </c>
      <c r="AT1" t="s">
        <v>32</v>
      </c>
      <c r="AV1" s="1"/>
      <c r="AW1">
        <f>AW6/AS4</f>
        <v>12142490.023999996</v>
      </c>
    </row>
    <row r="2" spans="1:49">
      <c r="A2" t="s">
        <v>33</v>
      </c>
      <c r="C2" s="18">
        <f>AM2</f>
        <v>16.600000000000001</v>
      </c>
      <c r="G2" t="s">
        <v>39</v>
      </c>
      <c r="I2" s="7">
        <v>165.417</v>
      </c>
      <c r="M2" t="s">
        <v>40</v>
      </c>
      <c r="AJ2" t="s">
        <v>33</v>
      </c>
      <c r="AM2">
        <f>(AL6*AL5+AM6*AM5)/(AL6+AM6)</f>
        <v>16.600000000000001</v>
      </c>
      <c r="AR2" t="s">
        <v>3</v>
      </c>
      <c r="AS2" s="1">
        <v>6</v>
      </c>
    </row>
    <row r="3" spans="1:49">
      <c r="C3" s="7"/>
      <c r="AR3" t="s">
        <v>14</v>
      </c>
      <c r="AS3" s="1">
        <v>8</v>
      </c>
    </row>
    <row r="4" spans="1:49">
      <c r="A4" s="10" t="s">
        <v>18</v>
      </c>
      <c r="B4" s="11" t="s">
        <v>19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W4" s="4" t="s">
        <v>20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R4" t="s">
        <v>15</v>
      </c>
      <c r="AS4" s="1">
        <v>0.05</v>
      </c>
      <c r="AT4" s="12"/>
      <c r="AU4" s="12"/>
      <c r="AV4" s="12"/>
      <c r="AW4" s="12"/>
    </row>
    <row r="5" spans="1:49">
      <c r="A5" s="10" t="s">
        <v>22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11">
        <v>15</v>
      </c>
      <c r="Q5" s="11">
        <v>16</v>
      </c>
      <c r="R5" s="11">
        <v>17</v>
      </c>
      <c r="S5" s="11">
        <v>18</v>
      </c>
      <c r="T5" s="11">
        <v>19</v>
      </c>
      <c r="U5" s="11">
        <v>20</v>
      </c>
      <c r="W5" s="4">
        <v>1</v>
      </c>
      <c r="X5" s="4">
        <v>2</v>
      </c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4">
        <v>8</v>
      </c>
      <c r="AE5" s="4">
        <v>9</v>
      </c>
      <c r="AF5" s="4">
        <v>10</v>
      </c>
      <c r="AG5" s="4">
        <v>11</v>
      </c>
      <c r="AH5" s="4">
        <v>12</v>
      </c>
      <c r="AI5" s="4">
        <v>13</v>
      </c>
      <c r="AJ5" s="4">
        <v>14</v>
      </c>
      <c r="AK5" s="4">
        <v>15</v>
      </c>
      <c r="AL5" s="4">
        <v>16</v>
      </c>
      <c r="AM5" s="4">
        <v>17</v>
      </c>
      <c r="AN5" s="4">
        <v>18</v>
      </c>
      <c r="AO5" s="4">
        <v>19</v>
      </c>
      <c r="AP5" s="4">
        <v>20</v>
      </c>
      <c r="AR5" s="13" t="s">
        <v>16</v>
      </c>
      <c r="AS5" s="13" t="s">
        <v>23</v>
      </c>
      <c r="AT5" s="13" t="s">
        <v>34</v>
      </c>
      <c r="AU5" s="13" t="s">
        <v>35</v>
      </c>
      <c r="AV5" s="13" t="s">
        <v>26</v>
      </c>
      <c r="AW5" s="13" t="s">
        <v>27</v>
      </c>
    </row>
    <row r="6" spans="1:49">
      <c r="A6" s="9">
        <v>0</v>
      </c>
      <c r="B6" s="17">
        <f>$I$1</f>
        <v>275.69499999999999</v>
      </c>
      <c r="C6" s="17">
        <f t="shared" ref="C6:Q6" si="0">$I$1</f>
        <v>275.69499999999999</v>
      </c>
      <c r="D6" s="17">
        <f t="shared" si="0"/>
        <v>275.69499999999999</v>
      </c>
      <c r="E6" s="17">
        <f t="shared" si="0"/>
        <v>275.69499999999999</v>
      </c>
      <c r="F6" s="17">
        <f t="shared" si="0"/>
        <v>275.69499999999999</v>
      </c>
      <c r="G6" s="17">
        <f t="shared" si="0"/>
        <v>275.69499999999999</v>
      </c>
      <c r="H6" s="17">
        <f t="shared" si="0"/>
        <v>275.69499999999999</v>
      </c>
      <c r="I6" s="17">
        <f t="shared" si="0"/>
        <v>275.69499999999999</v>
      </c>
      <c r="J6" s="17">
        <f t="shared" si="0"/>
        <v>275.69499999999999</v>
      </c>
      <c r="K6" s="17">
        <f t="shared" si="0"/>
        <v>275.69499999999999</v>
      </c>
      <c r="L6" s="17">
        <f t="shared" si="0"/>
        <v>275.69499999999999</v>
      </c>
      <c r="M6" s="17">
        <f t="shared" si="0"/>
        <v>275.69499999999999</v>
      </c>
      <c r="N6" s="17">
        <f t="shared" si="0"/>
        <v>275.69499999999999</v>
      </c>
      <c r="O6" s="17">
        <f t="shared" si="0"/>
        <v>275.69499999999999</v>
      </c>
      <c r="P6" s="17">
        <f t="shared" si="0"/>
        <v>275.69499999999999</v>
      </c>
      <c r="Q6" s="17">
        <f t="shared" si="0"/>
        <v>275.69499999999999</v>
      </c>
      <c r="R6" s="17">
        <f>I2</f>
        <v>165.417</v>
      </c>
      <c r="S6" s="17">
        <v>0</v>
      </c>
      <c r="T6" s="17">
        <v>0</v>
      </c>
      <c r="U6" s="1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f>Q6-R6</f>
        <v>110.27799999999999</v>
      </c>
      <c r="AM6" s="7">
        <f>R6</f>
        <v>165.417</v>
      </c>
      <c r="AN6" s="7">
        <v>0</v>
      </c>
      <c r="AO6" s="7">
        <v>0</v>
      </c>
      <c r="AP6" s="7">
        <v>0</v>
      </c>
      <c r="AR6" s="7">
        <f>SUM(W6:AP6)</f>
        <v>275.69499999999999</v>
      </c>
      <c r="AS6" s="8">
        <f>SUMPRODUCT(W6:AP6,$B$29:$U$29)</f>
        <v>100000.09039999999</v>
      </c>
      <c r="AT6" s="8">
        <f>AS6*$AS$3</f>
        <v>800000.72319999989</v>
      </c>
      <c r="AU6" s="8">
        <f>AR6*$AS$1</f>
        <v>165417</v>
      </c>
      <c r="AV6" s="8">
        <f>$C$1*$AS$2</f>
        <v>27459.222000000009</v>
      </c>
      <c r="AW6" s="8">
        <f>AT6-AU6-AV6</f>
        <v>607124.50119999982</v>
      </c>
    </row>
    <row r="7" spans="1:49">
      <c r="A7" s="9">
        <v>1</v>
      </c>
      <c r="B7" s="7">
        <f>SUM(W6:AP6)</f>
        <v>275.69499999999999</v>
      </c>
      <c r="C7" s="7">
        <f>B6-W6</f>
        <v>275.69499999999999</v>
      </c>
      <c r="D7" s="7">
        <f t="shared" ref="D7:T22" si="1">C6-X6</f>
        <v>275.69499999999999</v>
      </c>
      <c r="E7" s="7">
        <f t="shared" si="1"/>
        <v>275.69499999999999</v>
      </c>
      <c r="F7" s="7">
        <f t="shared" si="1"/>
        <v>275.69499999999999</v>
      </c>
      <c r="G7" s="7">
        <f t="shared" si="1"/>
        <v>275.69499999999999</v>
      </c>
      <c r="H7" s="7">
        <f t="shared" si="1"/>
        <v>275.69499999999999</v>
      </c>
      <c r="I7" s="7">
        <f t="shared" si="1"/>
        <v>275.69499999999999</v>
      </c>
      <c r="J7" s="7">
        <f t="shared" si="1"/>
        <v>275.69499999999999</v>
      </c>
      <c r="K7" s="7">
        <f t="shared" si="1"/>
        <v>275.69499999999999</v>
      </c>
      <c r="L7" s="7">
        <f t="shared" si="1"/>
        <v>275.69499999999999</v>
      </c>
      <c r="M7" s="7">
        <f>L6-AG6</f>
        <v>275.69499999999999</v>
      </c>
      <c r="N7" s="7">
        <f>M6-AH6</f>
        <v>275.69499999999999</v>
      </c>
      <c r="O7" s="7">
        <f t="shared" si="1"/>
        <v>275.69499999999999</v>
      </c>
      <c r="P7" s="7">
        <f>O6-AJ6</f>
        <v>275.69499999999999</v>
      </c>
      <c r="Q7" s="7">
        <f t="shared" si="1"/>
        <v>275.69499999999999</v>
      </c>
      <c r="R7" s="7">
        <f t="shared" si="1"/>
        <v>165.417</v>
      </c>
      <c r="S7" s="7">
        <f t="shared" si="1"/>
        <v>0</v>
      </c>
      <c r="T7" s="7">
        <f t="shared" si="1"/>
        <v>0</v>
      </c>
      <c r="U7" s="7">
        <f>T6-AO6</f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f t="shared" ref="AL7:AL26" si="2">Q7-R7</f>
        <v>110.27799999999999</v>
      </c>
      <c r="AM7" s="7">
        <f t="shared" ref="AM7:AM26" si="3">R7</f>
        <v>165.417</v>
      </c>
      <c r="AN7" s="7">
        <v>0</v>
      </c>
      <c r="AO7" s="7">
        <v>0</v>
      </c>
      <c r="AP7" s="7">
        <v>0</v>
      </c>
      <c r="AR7" s="7">
        <f t="shared" ref="AR7:AR26" si="4">SUM(W7:AP7)</f>
        <v>275.69499999999999</v>
      </c>
      <c r="AS7" s="8">
        <f t="shared" ref="AS7:AS26" si="5">SUMPRODUCT(W7:AP7,$B$29:$U$29)</f>
        <v>100000.09039999999</v>
      </c>
      <c r="AT7" s="8">
        <f t="shared" ref="AT7:AT26" si="6">AS7*$AS$3</f>
        <v>800000.72319999989</v>
      </c>
      <c r="AU7" s="8">
        <f t="shared" ref="AU7:AU26" si="7">AR7*$AS$1</f>
        <v>165417</v>
      </c>
      <c r="AV7" s="8">
        <f t="shared" ref="AV7:AV26" si="8">$C$1*$AS$2</f>
        <v>27459.222000000009</v>
      </c>
      <c r="AW7" s="8">
        <f t="shared" ref="AW7:AW26" si="9">AT7-AU7-AV7</f>
        <v>607124.50119999982</v>
      </c>
    </row>
    <row r="8" spans="1:49">
      <c r="A8" s="9">
        <v>2</v>
      </c>
      <c r="B8" s="7">
        <f t="shared" ref="B8:B26" si="10">SUM(W7:AP7)</f>
        <v>275.69499999999999</v>
      </c>
      <c r="C8" s="7">
        <f t="shared" ref="C8:D23" si="11">B7-W7</f>
        <v>275.69499999999999</v>
      </c>
      <c r="D8" s="7">
        <f t="shared" si="1"/>
        <v>275.69499999999999</v>
      </c>
      <c r="E8" s="7">
        <f t="shared" si="1"/>
        <v>275.69499999999999</v>
      </c>
      <c r="F8" s="7">
        <f t="shared" si="1"/>
        <v>275.69499999999999</v>
      </c>
      <c r="G8" s="7">
        <f t="shared" si="1"/>
        <v>275.69499999999999</v>
      </c>
      <c r="H8" s="7">
        <f t="shared" si="1"/>
        <v>275.69499999999999</v>
      </c>
      <c r="I8" s="7">
        <f t="shared" si="1"/>
        <v>275.69499999999999</v>
      </c>
      <c r="J8" s="7">
        <f t="shared" si="1"/>
        <v>275.69499999999999</v>
      </c>
      <c r="K8" s="7">
        <f t="shared" si="1"/>
        <v>275.69499999999999</v>
      </c>
      <c r="L8" s="7">
        <f t="shared" si="1"/>
        <v>275.69499999999999</v>
      </c>
      <c r="M8" s="7">
        <f>L7-AG7</f>
        <v>275.69499999999999</v>
      </c>
      <c r="N8" s="7">
        <f>M7-AH7</f>
        <v>275.69499999999999</v>
      </c>
      <c r="O8" s="7">
        <f t="shared" si="1"/>
        <v>275.69499999999999</v>
      </c>
      <c r="P8" s="7">
        <f t="shared" si="1"/>
        <v>275.69499999999999</v>
      </c>
      <c r="Q8" s="7">
        <f t="shared" si="1"/>
        <v>275.69499999999999</v>
      </c>
      <c r="R8" s="7">
        <f t="shared" si="1"/>
        <v>165.417</v>
      </c>
      <c r="S8" s="7">
        <f t="shared" si="1"/>
        <v>0</v>
      </c>
      <c r="T8" s="7">
        <f t="shared" si="1"/>
        <v>0</v>
      </c>
      <c r="U8" s="7">
        <f t="shared" ref="U8:U26" si="12">T7-AO7</f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f t="shared" si="2"/>
        <v>110.27799999999999</v>
      </c>
      <c r="AM8" s="7">
        <f t="shared" si="3"/>
        <v>165.417</v>
      </c>
      <c r="AN8" s="7">
        <v>0</v>
      </c>
      <c r="AO8" s="7">
        <v>0</v>
      </c>
      <c r="AP8" s="7">
        <v>0</v>
      </c>
      <c r="AR8" s="7">
        <f t="shared" si="4"/>
        <v>275.69499999999999</v>
      </c>
      <c r="AS8" s="8">
        <f t="shared" si="5"/>
        <v>100000.09039999999</v>
      </c>
      <c r="AT8" s="8">
        <f t="shared" si="6"/>
        <v>800000.72319999989</v>
      </c>
      <c r="AU8" s="8">
        <f t="shared" si="7"/>
        <v>165417</v>
      </c>
      <c r="AV8" s="8">
        <f t="shared" si="8"/>
        <v>27459.222000000009</v>
      </c>
      <c r="AW8" s="8">
        <f t="shared" si="9"/>
        <v>607124.50119999982</v>
      </c>
    </row>
    <row r="9" spans="1:49">
      <c r="A9" s="9">
        <v>3</v>
      </c>
      <c r="B9" s="7">
        <f t="shared" si="10"/>
        <v>275.69499999999999</v>
      </c>
      <c r="C9" s="7">
        <f t="shared" si="11"/>
        <v>275.69499999999999</v>
      </c>
      <c r="D9" s="7">
        <f t="shared" si="1"/>
        <v>275.69499999999999</v>
      </c>
      <c r="E9" s="7">
        <f t="shared" si="1"/>
        <v>275.69499999999999</v>
      </c>
      <c r="F9" s="7">
        <f t="shared" si="1"/>
        <v>275.69499999999999</v>
      </c>
      <c r="G9" s="7">
        <f t="shared" si="1"/>
        <v>275.69499999999999</v>
      </c>
      <c r="H9" s="7">
        <f t="shared" si="1"/>
        <v>275.69499999999999</v>
      </c>
      <c r="I9" s="7">
        <f t="shared" si="1"/>
        <v>275.69499999999999</v>
      </c>
      <c r="J9" s="7">
        <f t="shared" si="1"/>
        <v>275.69499999999999</v>
      </c>
      <c r="K9" s="7">
        <f t="shared" si="1"/>
        <v>275.69499999999999</v>
      </c>
      <c r="L9" s="7">
        <f t="shared" si="1"/>
        <v>275.69499999999999</v>
      </c>
      <c r="M9" s="7">
        <f>L8-AG8</f>
        <v>275.69499999999999</v>
      </c>
      <c r="N9" s="7">
        <f>M8-AH8</f>
        <v>275.69499999999999</v>
      </c>
      <c r="O9" s="7">
        <f t="shared" si="1"/>
        <v>275.69499999999999</v>
      </c>
      <c r="P9" s="7">
        <f t="shared" si="1"/>
        <v>275.69499999999999</v>
      </c>
      <c r="Q9" s="7">
        <f t="shared" si="1"/>
        <v>275.69499999999999</v>
      </c>
      <c r="R9" s="7">
        <f t="shared" si="1"/>
        <v>165.417</v>
      </c>
      <c r="S9" s="7">
        <f t="shared" si="1"/>
        <v>0</v>
      </c>
      <c r="T9" s="7">
        <f t="shared" si="1"/>
        <v>0</v>
      </c>
      <c r="U9" s="7">
        <f t="shared" si="12"/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f t="shared" si="2"/>
        <v>110.27799999999999</v>
      </c>
      <c r="AM9" s="7">
        <f t="shared" si="3"/>
        <v>165.417</v>
      </c>
      <c r="AN9" s="7">
        <v>0</v>
      </c>
      <c r="AO9" s="7">
        <v>0</v>
      </c>
      <c r="AP9" s="7">
        <v>0</v>
      </c>
      <c r="AR9" s="7">
        <f t="shared" si="4"/>
        <v>275.69499999999999</v>
      </c>
      <c r="AS9" s="8">
        <f t="shared" si="5"/>
        <v>100000.09039999999</v>
      </c>
      <c r="AT9" s="8">
        <f t="shared" si="6"/>
        <v>800000.72319999989</v>
      </c>
      <c r="AU9" s="8">
        <f t="shared" si="7"/>
        <v>165417</v>
      </c>
      <c r="AV9" s="8">
        <f t="shared" si="8"/>
        <v>27459.222000000009</v>
      </c>
      <c r="AW9" s="8">
        <f t="shared" si="9"/>
        <v>607124.50119999982</v>
      </c>
    </row>
    <row r="10" spans="1:49">
      <c r="A10" s="9">
        <v>4</v>
      </c>
      <c r="B10" s="7">
        <f t="shared" si="10"/>
        <v>275.69499999999999</v>
      </c>
      <c r="C10" s="7">
        <f t="shared" si="11"/>
        <v>275.69499999999999</v>
      </c>
      <c r="D10" s="7">
        <f t="shared" si="1"/>
        <v>275.69499999999999</v>
      </c>
      <c r="E10" s="7">
        <f t="shared" si="1"/>
        <v>275.69499999999999</v>
      </c>
      <c r="F10" s="7">
        <f t="shared" si="1"/>
        <v>275.69499999999999</v>
      </c>
      <c r="G10" s="7">
        <f t="shared" si="1"/>
        <v>275.69499999999999</v>
      </c>
      <c r="H10" s="7">
        <f t="shared" si="1"/>
        <v>275.69499999999999</v>
      </c>
      <c r="I10" s="7">
        <f t="shared" si="1"/>
        <v>275.69499999999999</v>
      </c>
      <c r="J10" s="7">
        <f t="shared" si="1"/>
        <v>275.69499999999999</v>
      </c>
      <c r="K10" s="7">
        <f t="shared" si="1"/>
        <v>275.69499999999999</v>
      </c>
      <c r="L10" s="7">
        <f t="shared" si="1"/>
        <v>275.69499999999999</v>
      </c>
      <c r="M10" s="7">
        <f>L9-AG9</f>
        <v>275.69499999999999</v>
      </c>
      <c r="N10" s="7">
        <f>M9-AH9</f>
        <v>275.69499999999999</v>
      </c>
      <c r="O10" s="7">
        <f t="shared" si="1"/>
        <v>275.69499999999999</v>
      </c>
      <c r="P10" s="7">
        <f t="shared" si="1"/>
        <v>275.69499999999999</v>
      </c>
      <c r="Q10" s="7">
        <f t="shared" si="1"/>
        <v>275.69499999999999</v>
      </c>
      <c r="R10" s="7">
        <f t="shared" si="1"/>
        <v>165.417</v>
      </c>
      <c r="S10" s="7">
        <f t="shared" si="1"/>
        <v>0</v>
      </c>
      <c r="T10" s="7">
        <f t="shared" si="1"/>
        <v>0</v>
      </c>
      <c r="U10" s="7">
        <f t="shared" si="12"/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f t="shared" si="2"/>
        <v>110.27799999999999</v>
      </c>
      <c r="AM10" s="7">
        <f t="shared" si="3"/>
        <v>165.417</v>
      </c>
      <c r="AN10" s="7">
        <v>0</v>
      </c>
      <c r="AO10" s="7">
        <v>0</v>
      </c>
      <c r="AP10" s="7">
        <v>0</v>
      </c>
      <c r="AR10" s="7">
        <f t="shared" si="4"/>
        <v>275.69499999999999</v>
      </c>
      <c r="AS10" s="8">
        <f t="shared" si="5"/>
        <v>100000.09039999999</v>
      </c>
      <c r="AT10" s="8">
        <f t="shared" si="6"/>
        <v>800000.72319999989</v>
      </c>
      <c r="AU10" s="8">
        <f t="shared" si="7"/>
        <v>165417</v>
      </c>
      <c r="AV10" s="8">
        <f t="shared" si="8"/>
        <v>27459.222000000009</v>
      </c>
      <c r="AW10" s="8">
        <f t="shared" si="9"/>
        <v>607124.50119999982</v>
      </c>
    </row>
    <row r="11" spans="1:49">
      <c r="A11" s="9">
        <v>5</v>
      </c>
      <c r="B11" s="7">
        <f t="shared" si="10"/>
        <v>275.69499999999999</v>
      </c>
      <c r="C11" s="7">
        <f t="shared" si="11"/>
        <v>275.69499999999999</v>
      </c>
      <c r="D11" s="7">
        <f t="shared" si="1"/>
        <v>275.69499999999999</v>
      </c>
      <c r="E11" s="7">
        <f t="shared" si="1"/>
        <v>275.69499999999999</v>
      </c>
      <c r="F11" s="7">
        <f t="shared" si="1"/>
        <v>275.69499999999999</v>
      </c>
      <c r="G11" s="7">
        <f t="shared" si="1"/>
        <v>275.69499999999999</v>
      </c>
      <c r="H11" s="7">
        <f t="shared" si="1"/>
        <v>275.69499999999999</v>
      </c>
      <c r="I11" s="7">
        <f t="shared" si="1"/>
        <v>275.69499999999999</v>
      </c>
      <c r="J11" s="7">
        <f t="shared" si="1"/>
        <v>275.69499999999999</v>
      </c>
      <c r="K11" s="7">
        <f t="shared" si="1"/>
        <v>275.69499999999999</v>
      </c>
      <c r="L11" s="7">
        <f t="shared" si="1"/>
        <v>275.69499999999999</v>
      </c>
      <c r="M11" s="7">
        <f>L10-AG10</f>
        <v>275.69499999999999</v>
      </c>
      <c r="N11" s="7">
        <f>M10-AH10</f>
        <v>275.69499999999999</v>
      </c>
      <c r="O11" s="7">
        <f t="shared" si="1"/>
        <v>275.69499999999999</v>
      </c>
      <c r="P11" s="7">
        <f t="shared" si="1"/>
        <v>275.69499999999999</v>
      </c>
      <c r="Q11" s="7">
        <f t="shared" si="1"/>
        <v>275.69499999999999</v>
      </c>
      <c r="R11" s="7">
        <f t="shared" si="1"/>
        <v>165.417</v>
      </c>
      <c r="S11" s="7">
        <f t="shared" si="1"/>
        <v>0</v>
      </c>
      <c r="T11" s="7">
        <f t="shared" si="1"/>
        <v>0</v>
      </c>
      <c r="U11" s="7">
        <f t="shared" si="12"/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f t="shared" si="2"/>
        <v>110.27799999999999</v>
      </c>
      <c r="AM11" s="7">
        <f t="shared" si="3"/>
        <v>165.417</v>
      </c>
      <c r="AN11" s="7">
        <v>0</v>
      </c>
      <c r="AO11" s="7">
        <v>0</v>
      </c>
      <c r="AP11" s="7">
        <v>0</v>
      </c>
      <c r="AR11" s="7">
        <f t="shared" si="4"/>
        <v>275.69499999999999</v>
      </c>
      <c r="AS11" s="8">
        <f t="shared" si="5"/>
        <v>100000.09039999999</v>
      </c>
      <c r="AT11" s="8">
        <f t="shared" si="6"/>
        <v>800000.72319999989</v>
      </c>
      <c r="AU11" s="8">
        <f t="shared" si="7"/>
        <v>165417</v>
      </c>
      <c r="AV11" s="8">
        <f t="shared" si="8"/>
        <v>27459.222000000009</v>
      </c>
      <c r="AW11" s="8">
        <f t="shared" si="9"/>
        <v>607124.50119999982</v>
      </c>
    </row>
    <row r="12" spans="1:49">
      <c r="A12" s="9">
        <v>6</v>
      </c>
      <c r="B12" s="7">
        <f t="shared" si="10"/>
        <v>275.69499999999999</v>
      </c>
      <c r="C12" s="7">
        <f t="shared" si="11"/>
        <v>275.69499999999999</v>
      </c>
      <c r="D12" s="7">
        <f t="shared" si="1"/>
        <v>275.69499999999999</v>
      </c>
      <c r="E12" s="7">
        <f t="shared" si="1"/>
        <v>275.69499999999999</v>
      </c>
      <c r="F12" s="7">
        <f t="shared" si="1"/>
        <v>275.69499999999999</v>
      </c>
      <c r="G12" s="7">
        <f t="shared" si="1"/>
        <v>275.69499999999999</v>
      </c>
      <c r="H12" s="7">
        <f t="shared" si="1"/>
        <v>275.69499999999999</v>
      </c>
      <c r="I12" s="7">
        <f t="shared" si="1"/>
        <v>275.69499999999999</v>
      </c>
      <c r="J12" s="7">
        <f t="shared" si="1"/>
        <v>275.69499999999999</v>
      </c>
      <c r="K12" s="7">
        <f t="shared" si="1"/>
        <v>275.69499999999999</v>
      </c>
      <c r="L12" s="7">
        <f t="shared" si="1"/>
        <v>275.69499999999999</v>
      </c>
      <c r="M12" s="7">
        <f>L11-AG11</f>
        <v>275.69499999999999</v>
      </c>
      <c r="N12" s="7">
        <f>M11-AH11</f>
        <v>275.69499999999999</v>
      </c>
      <c r="O12" s="7">
        <f t="shared" si="1"/>
        <v>275.69499999999999</v>
      </c>
      <c r="P12" s="7">
        <f t="shared" si="1"/>
        <v>275.69499999999999</v>
      </c>
      <c r="Q12" s="7">
        <f t="shared" si="1"/>
        <v>275.69499999999999</v>
      </c>
      <c r="R12" s="7">
        <f t="shared" si="1"/>
        <v>165.417</v>
      </c>
      <c r="S12" s="7">
        <f t="shared" si="1"/>
        <v>0</v>
      </c>
      <c r="T12" s="7">
        <f t="shared" si="1"/>
        <v>0</v>
      </c>
      <c r="U12" s="7">
        <f t="shared" si="12"/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f t="shared" si="2"/>
        <v>110.27799999999999</v>
      </c>
      <c r="AM12" s="7">
        <f t="shared" si="3"/>
        <v>165.417</v>
      </c>
      <c r="AN12" s="7">
        <v>0</v>
      </c>
      <c r="AO12" s="7">
        <v>0</v>
      </c>
      <c r="AP12" s="7">
        <v>0</v>
      </c>
      <c r="AR12" s="7">
        <f t="shared" si="4"/>
        <v>275.69499999999999</v>
      </c>
      <c r="AS12" s="8">
        <f t="shared" si="5"/>
        <v>100000.09039999999</v>
      </c>
      <c r="AT12" s="8">
        <f t="shared" si="6"/>
        <v>800000.72319999989</v>
      </c>
      <c r="AU12" s="8">
        <f t="shared" si="7"/>
        <v>165417</v>
      </c>
      <c r="AV12" s="8">
        <f t="shared" si="8"/>
        <v>27459.222000000009</v>
      </c>
      <c r="AW12" s="8">
        <f t="shared" si="9"/>
        <v>607124.50119999982</v>
      </c>
    </row>
    <row r="13" spans="1:49">
      <c r="A13" s="9">
        <v>7</v>
      </c>
      <c r="B13" s="7">
        <f t="shared" si="10"/>
        <v>275.69499999999999</v>
      </c>
      <c r="C13" s="7">
        <f t="shared" si="11"/>
        <v>275.69499999999999</v>
      </c>
      <c r="D13" s="7">
        <f t="shared" si="1"/>
        <v>275.69499999999999</v>
      </c>
      <c r="E13" s="7">
        <f t="shared" si="1"/>
        <v>275.69499999999999</v>
      </c>
      <c r="F13" s="7">
        <f t="shared" si="1"/>
        <v>275.69499999999999</v>
      </c>
      <c r="G13" s="7">
        <f t="shared" si="1"/>
        <v>275.69499999999999</v>
      </c>
      <c r="H13" s="7">
        <f t="shared" si="1"/>
        <v>275.69499999999999</v>
      </c>
      <c r="I13" s="7">
        <f t="shared" si="1"/>
        <v>275.69499999999999</v>
      </c>
      <c r="J13" s="7">
        <f t="shared" si="1"/>
        <v>275.69499999999999</v>
      </c>
      <c r="K13" s="7">
        <f t="shared" si="1"/>
        <v>275.69499999999999</v>
      </c>
      <c r="L13" s="7">
        <f t="shared" si="1"/>
        <v>275.69499999999999</v>
      </c>
      <c r="M13" s="7">
        <f>L12-AG12</f>
        <v>275.69499999999999</v>
      </c>
      <c r="N13" s="7">
        <f>M12-AH12</f>
        <v>275.69499999999999</v>
      </c>
      <c r="O13" s="7">
        <f t="shared" si="1"/>
        <v>275.69499999999999</v>
      </c>
      <c r="P13" s="7">
        <f t="shared" si="1"/>
        <v>275.69499999999999</v>
      </c>
      <c r="Q13" s="7">
        <f t="shared" si="1"/>
        <v>275.69499999999999</v>
      </c>
      <c r="R13" s="7">
        <f t="shared" si="1"/>
        <v>165.417</v>
      </c>
      <c r="S13" s="7">
        <f t="shared" si="1"/>
        <v>0</v>
      </c>
      <c r="T13" s="7">
        <f t="shared" si="1"/>
        <v>0</v>
      </c>
      <c r="U13" s="7">
        <f t="shared" si="12"/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f t="shared" si="2"/>
        <v>110.27799999999999</v>
      </c>
      <c r="AM13" s="7">
        <f t="shared" si="3"/>
        <v>165.417</v>
      </c>
      <c r="AN13" s="7">
        <v>0</v>
      </c>
      <c r="AO13" s="7">
        <v>0</v>
      </c>
      <c r="AP13" s="7">
        <v>0</v>
      </c>
      <c r="AR13" s="7">
        <f t="shared" si="4"/>
        <v>275.69499999999999</v>
      </c>
      <c r="AS13" s="8">
        <f t="shared" si="5"/>
        <v>100000.09039999999</v>
      </c>
      <c r="AT13" s="8">
        <f t="shared" si="6"/>
        <v>800000.72319999989</v>
      </c>
      <c r="AU13" s="8">
        <f t="shared" si="7"/>
        <v>165417</v>
      </c>
      <c r="AV13" s="8">
        <f t="shared" si="8"/>
        <v>27459.222000000009</v>
      </c>
      <c r="AW13" s="8">
        <f t="shared" si="9"/>
        <v>607124.50119999982</v>
      </c>
    </row>
    <row r="14" spans="1:49">
      <c r="A14" s="9">
        <v>8</v>
      </c>
      <c r="B14" s="7">
        <f t="shared" si="10"/>
        <v>275.69499999999999</v>
      </c>
      <c r="C14" s="7">
        <f t="shared" si="11"/>
        <v>275.69499999999999</v>
      </c>
      <c r="D14" s="7">
        <f t="shared" si="1"/>
        <v>275.69499999999999</v>
      </c>
      <c r="E14" s="7">
        <f t="shared" si="1"/>
        <v>275.69499999999999</v>
      </c>
      <c r="F14" s="7">
        <f t="shared" si="1"/>
        <v>275.69499999999999</v>
      </c>
      <c r="G14" s="7">
        <f t="shared" si="1"/>
        <v>275.69499999999999</v>
      </c>
      <c r="H14" s="7">
        <f t="shared" si="1"/>
        <v>275.69499999999999</v>
      </c>
      <c r="I14" s="7">
        <f t="shared" si="1"/>
        <v>275.69499999999999</v>
      </c>
      <c r="J14" s="7">
        <f t="shared" si="1"/>
        <v>275.69499999999999</v>
      </c>
      <c r="K14" s="7">
        <f t="shared" si="1"/>
        <v>275.69499999999999</v>
      </c>
      <c r="L14" s="7">
        <f t="shared" si="1"/>
        <v>275.69499999999999</v>
      </c>
      <c r="M14" s="7">
        <f>L13-AG13</f>
        <v>275.69499999999999</v>
      </c>
      <c r="N14" s="7">
        <f>M13-AH13</f>
        <v>275.69499999999999</v>
      </c>
      <c r="O14" s="7">
        <f t="shared" si="1"/>
        <v>275.69499999999999</v>
      </c>
      <c r="P14" s="7">
        <f t="shared" si="1"/>
        <v>275.69499999999999</v>
      </c>
      <c r="Q14" s="7">
        <f t="shared" si="1"/>
        <v>275.69499999999999</v>
      </c>
      <c r="R14" s="7">
        <f t="shared" si="1"/>
        <v>165.417</v>
      </c>
      <c r="S14" s="7">
        <f t="shared" si="1"/>
        <v>0</v>
      </c>
      <c r="T14" s="7">
        <f t="shared" si="1"/>
        <v>0</v>
      </c>
      <c r="U14" s="7">
        <f t="shared" si="12"/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f t="shared" si="2"/>
        <v>110.27799999999999</v>
      </c>
      <c r="AM14" s="7">
        <f t="shared" si="3"/>
        <v>165.417</v>
      </c>
      <c r="AN14" s="7">
        <v>0</v>
      </c>
      <c r="AO14" s="7">
        <v>0</v>
      </c>
      <c r="AP14" s="7">
        <v>0</v>
      </c>
      <c r="AR14" s="7">
        <f t="shared" si="4"/>
        <v>275.69499999999999</v>
      </c>
      <c r="AS14" s="8">
        <f t="shared" si="5"/>
        <v>100000.09039999999</v>
      </c>
      <c r="AT14" s="8">
        <f t="shared" si="6"/>
        <v>800000.72319999989</v>
      </c>
      <c r="AU14" s="8">
        <f t="shared" si="7"/>
        <v>165417</v>
      </c>
      <c r="AV14" s="8">
        <f t="shared" si="8"/>
        <v>27459.222000000009</v>
      </c>
      <c r="AW14" s="8">
        <f t="shared" si="9"/>
        <v>607124.50119999982</v>
      </c>
    </row>
    <row r="15" spans="1:49">
      <c r="A15" s="9">
        <v>9</v>
      </c>
      <c r="B15" s="7">
        <f t="shared" si="10"/>
        <v>275.69499999999999</v>
      </c>
      <c r="C15" s="7">
        <f t="shared" si="11"/>
        <v>275.69499999999999</v>
      </c>
      <c r="D15" s="7">
        <f t="shared" si="1"/>
        <v>275.69499999999999</v>
      </c>
      <c r="E15" s="7">
        <f t="shared" si="1"/>
        <v>275.69499999999999</v>
      </c>
      <c r="F15" s="7">
        <f t="shared" si="1"/>
        <v>275.69499999999999</v>
      </c>
      <c r="G15" s="7">
        <f t="shared" si="1"/>
        <v>275.69499999999999</v>
      </c>
      <c r="H15" s="7">
        <f t="shared" si="1"/>
        <v>275.69499999999999</v>
      </c>
      <c r="I15" s="7">
        <f t="shared" si="1"/>
        <v>275.69499999999999</v>
      </c>
      <c r="J15" s="7">
        <f t="shared" si="1"/>
        <v>275.69499999999999</v>
      </c>
      <c r="K15" s="7">
        <f t="shared" si="1"/>
        <v>275.69499999999999</v>
      </c>
      <c r="L15" s="7">
        <f t="shared" si="1"/>
        <v>275.69499999999999</v>
      </c>
      <c r="M15" s="7">
        <f>L14-AG14</f>
        <v>275.69499999999999</v>
      </c>
      <c r="N15" s="7">
        <f>M14-AH14</f>
        <v>275.69499999999999</v>
      </c>
      <c r="O15" s="7">
        <f t="shared" si="1"/>
        <v>275.69499999999999</v>
      </c>
      <c r="P15" s="7">
        <f t="shared" si="1"/>
        <v>275.69499999999999</v>
      </c>
      <c r="Q15" s="7">
        <f t="shared" si="1"/>
        <v>275.69499999999999</v>
      </c>
      <c r="R15" s="7">
        <f t="shared" si="1"/>
        <v>165.417</v>
      </c>
      <c r="S15" s="7">
        <f t="shared" si="1"/>
        <v>0</v>
      </c>
      <c r="T15" s="7">
        <f t="shared" si="1"/>
        <v>0</v>
      </c>
      <c r="U15" s="7">
        <f t="shared" si="12"/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f t="shared" si="2"/>
        <v>110.27799999999999</v>
      </c>
      <c r="AM15" s="7">
        <f t="shared" si="3"/>
        <v>165.417</v>
      </c>
      <c r="AN15" s="7">
        <v>0</v>
      </c>
      <c r="AO15" s="7">
        <v>0</v>
      </c>
      <c r="AP15" s="7">
        <v>0</v>
      </c>
      <c r="AR15" s="7">
        <f t="shared" si="4"/>
        <v>275.69499999999999</v>
      </c>
      <c r="AS15" s="8">
        <f t="shared" si="5"/>
        <v>100000.09039999999</v>
      </c>
      <c r="AT15" s="8">
        <f t="shared" si="6"/>
        <v>800000.72319999989</v>
      </c>
      <c r="AU15" s="8">
        <f t="shared" si="7"/>
        <v>165417</v>
      </c>
      <c r="AV15" s="8">
        <f t="shared" si="8"/>
        <v>27459.222000000009</v>
      </c>
      <c r="AW15" s="8">
        <f t="shared" si="9"/>
        <v>607124.50119999982</v>
      </c>
    </row>
    <row r="16" spans="1:49">
      <c r="A16" s="9">
        <v>10</v>
      </c>
      <c r="B16" s="7">
        <f t="shared" si="10"/>
        <v>275.69499999999999</v>
      </c>
      <c r="C16" s="7">
        <f t="shared" si="11"/>
        <v>275.69499999999999</v>
      </c>
      <c r="D16" s="7">
        <f t="shared" si="1"/>
        <v>275.69499999999999</v>
      </c>
      <c r="E16" s="7">
        <f t="shared" si="1"/>
        <v>275.69499999999999</v>
      </c>
      <c r="F16" s="7">
        <f t="shared" si="1"/>
        <v>275.69499999999999</v>
      </c>
      <c r="G16" s="7">
        <f t="shared" si="1"/>
        <v>275.69499999999999</v>
      </c>
      <c r="H16" s="7">
        <f t="shared" si="1"/>
        <v>275.69499999999999</v>
      </c>
      <c r="I16" s="7">
        <f t="shared" si="1"/>
        <v>275.69499999999999</v>
      </c>
      <c r="J16" s="7">
        <f t="shared" si="1"/>
        <v>275.69499999999999</v>
      </c>
      <c r="K16" s="7">
        <f t="shared" si="1"/>
        <v>275.69499999999999</v>
      </c>
      <c r="L16" s="7">
        <f t="shared" si="1"/>
        <v>275.69499999999999</v>
      </c>
      <c r="M16" s="7">
        <f>L15-AG15</f>
        <v>275.69499999999999</v>
      </c>
      <c r="N16" s="7">
        <f>M15-AH15</f>
        <v>275.69499999999999</v>
      </c>
      <c r="O16" s="7">
        <f t="shared" si="1"/>
        <v>275.69499999999999</v>
      </c>
      <c r="P16" s="7">
        <f t="shared" si="1"/>
        <v>275.69499999999999</v>
      </c>
      <c r="Q16" s="7">
        <f t="shared" si="1"/>
        <v>275.69499999999999</v>
      </c>
      <c r="R16" s="7">
        <f t="shared" si="1"/>
        <v>165.417</v>
      </c>
      <c r="S16" s="7">
        <f t="shared" si="1"/>
        <v>0</v>
      </c>
      <c r="T16" s="7">
        <f t="shared" si="1"/>
        <v>0</v>
      </c>
      <c r="U16" s="7">
        <f t="shared" si="12"/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f t="shared" si="2"/>
        <v>110.27799999999999</v>
      </c>
      <c r="AM16" s="7">
        <f t="shared" si="3"/>
        <v>165.417</v>
      </c>
      <c r="AN16" s="7">
        <v>0</v>
      </c>
      <c r="AO16" s="7">
        <v>0</v>
      </c>
      <c r="AP16" s="7">
        <v>0</v>
      </c>
      <c r="AR16" s="7">
        <f t="shared" si="4"/>
        <v>275.69499999999999</v>
      </c>
      <c r="AS16" s="8">
        <f t="shared" si="5"/>
        <v>100000.09039999999</v>
      </c>
      <c r="AT16" s="8">
        <f t="shared" si="6"/>
        <v>800000.72319999989</v>
      </c>
      <c r="AU16" s="8">
        <f t="shared" si="7"/>
        <v>165417</v>
      </c>
      <c r="AV16" s="8">
        <f t="shared" si="8"/>
        <v>27459.222000000009</v>
      </c>
      <c r="AW16" s="8">
        <f t="shared" si="9"/>
        <v>607124.50119999982</v>
      </c>
    </row>
    <row r="17" spans="1:49">
      <c r="A17" s="9">
        <v>11</v>
      </c>
      <c r="B17" s="7">
        <f t="shared" si="10"/>
        <v>275.69499999999999</v>
      </c>
      <c r="C17" s="7">
        <f t="shared" si="11"/>
        <v>275.69499999999999</v>
      </c>
      <c r="D17" s="7">
        <f t="shared" si="1"/>
        <v>275.69499999999999</v>
      </c>
      <c r="E17" s="7">
        <f t="shared" si="1"/>
        <v>275.69499999999999</v>
      </c>
      <c r="F17" s="7">
        <f t="shared" si="1"/>
        <v>275.69499999999999</v>
      </c>
      <c r="G17" s="7">
        <f t="shared" si="1"/>
        <v>275.69499999999999</v>
      </c>
      <c r="H17" s="7">
        <f t="shared" si="1"/>
        <v>275.69499999999999</v>
      </c>
      <c r="I17" s="7">
        <f t="shared" si="1"/>
        <v>275.69499999999999</v>
      </c>
      <c r="J17" s="7">
        <f t="shared" si="1"/>
        <v>275.69499999999999</v>
      </c>
      <c r="K17" s="7">
        <f t="shared" si="1"/>
        <v>275.69499999999999</v>
      </c>
      <c r="L17" s="7">
        <f t="shared" si="1"/>
        <v>275.69499999999999</v>
      </c>
      <c r="M17" s="7">
        <f>L16-AG16</f>
        <v>275.69499999999999</v>
      </c>
      <c r="N17" s="7">
        <f>M16-AH16</f>
        <v>275.69499999999999</v>
      </c>
      <c r="O17" s="7">
        <f t="shared" si="1"/>
        <v>275.69499999999999</v>
      </c>
      <c r="P17" s="7">
        <f t="shared" si="1"/>
        <v>275.69499999999999</v>
      </c>
      <c r="Q17" s="7">
        <f t="shared" si="1"/>
        <v>275.69499999999999</v>
      </c>
      <c r="R17" s="7">
        <f t="shared" si="1"/>
        <v>165.417</v>
      </c>
      <c r="S17" s="7">
        <f t="shared" si="1"/>
        <v>0</v>
      </c>
      <c r="T17" s="7">
        <f t="shared" si="1"/>
        <v>0</v>
      </c>
      <c r="U17" s="7">
        <f t="shared" si="12"/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f t="shared" si="2"/>
        <v>110.27799999999999</v>
      </c>
      <c r="AM17" s="7">
        <f t="shared" si="3"/>
        <v>165.417</v>
      </c>
      <c r="AN17" s="7">
        <v>0</v>
      </c>
      <c r="AO17" s="7">
        <v>0</v>
      </c>
      <c r="AP17" s="7">
        <v>0</v>
      </c>
      <c r="AR17" s="7">
        <f t="shared" si="4"/>
        <v>275.69499999999999</v>
      </c>
      <c r="AS17" s="8">
        <f t="shared" si="5"/>
        <v>100000.09039999999</v>
      </c>
      <c r="AT17" s="8">
        <f t="shared" si="6"/>
        <v>800000.72319999989</v>
      </c>
      <c r="AU17" s="8">
        <f t="shared" si="7"/>
        <v>165417</v>
      </c>
      <c r="AV17" s="8">
        <f t="shared" si="8"/>
        <v>27459.222000000009</v>
      </c>
      <c r="AW17" s="8">
        <f t="shared" si="9"/>
        <v>607124.50119999982</v>
      </c>
    </row>
    <row r="18" spans="1:49">
      <c r="A18" s="9">
        <v>12</v>
      </c>
      <c r="B18" s="7">
        <f t="shared" si="10"/>
        <v>275.69499999999999</v>
      </c>
      <c r="C18" s="7">
        <f t="shared" si="11"/>
        <v>275.69499999999999</v>
      </c>
      <c r="D18" s="7">
        <f t="shared" si="1"/>
        <v>275.69499999999999</v>
      </c>
      <c r="E18" s="7">
        <f t="shared" si="1"/>
        <v>275.69499999999999</v>
      </c>
      <c r="F18" s="7">
        <f t="shared" si="1"/>
        <v>275.69499999999999</v>
      </c>
      <c r="G18" s="7">
        <f t="shared" si="1"/>
        <v>275.69499999999999</v>
      </c>
      <c r="H18" s="7">
        <f t="shared" si="1"/>
        <v>275.69499999999999</v>
      </c>
      <c r="I18" s="7">
        <f t="shared" si="1"/>
        <v>275.69499999999999</v>
      </c>
      <c r="J18" s="7">
        <f t="shared" si="1"/>
        <v>275.69499999999999</v>
      </c>
      <c r="K18" s="7">
        <f t="shared" si="1"/>
        <v>275.69499999999999</v>
      </c>
      <c r="L18" s="7">
        <f t="shared" si="1"/>
        <v>275.69499999999999</v>
      </c>
      <c r="M18" s="7">
        <f>L17-AG17</f>
        <v>275.69499999999999</v>
      </c>
      <c r="N18" s="7">
        <f>M17-AH17</f>
        <v>275.69499999999999</v>
      </c>
      <c r="O18" s="7">
        <f t="shared" si="1"/>
        <v>275.69499999999999</v>
      </c>
      <c r="P18" s="7">
        <f t="shared" si="1"/>
        <v>275.69499999999999</v>
      </c>
      <c r="Q18" s="7">
        <f t="shared" si="1"/>
        <v>275.69499999999999</v>
      </c>
      <c r="R18" s="7">
        <f t="shared" si="1"/>
        <v>165.417</v>
      </c>
      <c r="S18" s="7">
        <f t="shared" si="1"/>
        <v>0</v>
      </c>
      <c r="T18" s="7">
        <f t="shared" si="1"/>
        <v>0</v>
      </c>
      <c r="U18" s="7">
        <f t="shared" si="12"/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f t="shared" si="2"/>
        <v>110.27799999999999</v>
      </c>
      <c r="AM18" s="7">
        <f t="shared" si="3"/>
        <v>165.417</v>
      </c>
      <c r="AN18" s="7">
        <v>0</v>
      </c>
      <c r="AO18" s="7">
        <v>0</v>
      </c>
      <c r="AP18" s="7">
        <v>0</v>
      </c>
      <c r="AR18" s="7">
        <f t="shared" si="4"/>
        <v>275.69499999999999</v>
      </c>
      <c r="AS18" s="8">
        <f t="shared" si="5"/>
        <v>100000.09039999999</v>
      </c>
      <c r="AT18" s="8">
        <f t="shared" si="6"/>
        <v>800000.72319999989</v>
      </c>
      <c r="AU18" s="8">
        <f t="shared" si="7"/>
        <v>165417</v>
      </c>
      <c r="AV18" s="8">
        <f t="shared" si="8"/>
        <v>27459.222000000009</v>
      </c>
      <c r="AW18" s="8">
        <f t="shared" si="9"/>
        <v>607124.50119999982</v>
      </c>
    </row>
    <row r="19" spans="1:49">
      <c r="A19" s="9">
        <v>13</v>
      </c>
      <c r="B19" s="7">
        <f t="shared" si="10"/>
        <v>275.69499999999999</v>
      </c>
      <c r="C19" s="7">
        <f t="shared" si="11"/>
        <v>275.69499999999999</v>
      </c>
      <c r="D19" s="7">
        <f t="shared" si="1"/>
        <v>275.69499999999999</v>
      </c>
      <c r="E19" s="7">
        <f t="shared" si="1"/>
        <v>275.69499999999999</v>
      </c>
      <c r="F19" s="7">
        <f t="shared" si="1"/>
        <v>275.69499999999999</v>
      </c>
      <c r="G19" s="7">
        <f t="shared" si="1"/>
        <v>275.69499999999999</v>
      </c>
      <c r="H19" s="7">
        <f t="shared" si="1"/>
        <v>275.69499999999999</v>
      </c>
      <c r="I19" s="7">
        <f t="shared" si="1"/>
        <v>275.69499999999999</v>
      </c>
      <c r="J19" s="7">
        <f t="shared" si="1"/>
        <v>275.69499999999999</v>
      </c>
      <c r="K19" s="7">
        <f t="shared" si="1"/>
        <v>275.69499999999999</v>
      </c>
      <c r="L19" s="7">
        <f t="shared" si="1"/>
        <v>275.69499999999999</v>
      </c>
      <c r="M19" s="7">
        <f>L18-AG18</f>
        <v>275.69499999999999</v>
      </c>
      <c r="N19" s="7">
        <f>M18-AH18</f>
        <v>275.69499999999999</v>
      </c>
      <c r="O19" s="7">
        <f t="shared" si="1"/>
        <v>275.69499999999999</v>
      </c>
      <c r="P19" s="7">
        <f t="shared" si="1"/>
        <v>275.69499999999999</v>
      </c>
      <c r="Q19" s="7">
        <f t="shared" si="1"/>
        <v>275.69499999999999</v>
      </c>
      <c r="R19" s="7">
        <f t="shared" si="1"/>
        <v>165.417</v>
      </c>
      <c r="S19" s="7">
        <f t="shared" si="1"/>
        <v>0</v>
      </c>
      <c r="T19" s="7">
        <f t="shared" si="1"/>
        <v>0</v>
      </c>
      <c r="U19" s="7">
        <f t="shared" si="12"/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f t="shared" si="2"/>
        <v>110.27799999999999</v>
      </c>
      <c r="AM19" s="7">
        <f t="shared" si="3"/>
        <v>165.417</v>
      </c>
      <c r="AN19" s="7">
        <v>0</v>
      </c>
      <c r="AO19" s="7">
        <v>0</v>
      </c>
      <c r="AP19" s="7">
        <v>0</v>
      </c>
      <c r="AR19" s="7">
        <f t="shared" si="4"/>
        <v>275.69499999999999</v>
      </c>
      <c r="AS19" s="8">
        <f t="shared" si="5"/>
        <v>100000.09039999999</v>
      </c>
      <c r="AT19" s="8">
        <f t="shared" si="6"/>
        <v>800000.72319999989</v>
      </c>
      <c r="AU19" s="8">
        <f t="shared" si="7"/>
        <v>165417</v>
      </c>
      <c r="AV19" s="8">
        <f t="shared" si="8"/>
        <v>27459.222000000009</v>
      </c>
      <c r="AW19" s="8">
        <f t="shared" si="9"/>
        <v>607124.50119999982</v>
      </c>
    </row>
    <row r="20" spans="1:49">
      <c r="A20" s="9">
        <v>14</v>
      </c>
      <c r="B20" s="7">
        <f t="shared" si="10"/>
        <v>275.69499999999999</v>
      </c>
      <c r="C20" s="7">
        <f t="shared" si="11"/>
        <v>275.69499999999999</v>
      </c>
      <c r="D20" s="7">
        <f t="shared" si="1"/>
        <v>275.69499999999999</v>
      </c>
      <c r="E20" s="7">
        <f t="shared" si="1"/>
        <v>275.69499999999999</v>
      </c>
      <c r="F20" s="7">
        <f t="shared" si="1"/>
        <v>275.69499999999999</v>
      </c>
      <c r="G20" s="7">
        <f t="shared" si="1"/>
        <v>275.69499999999999</v>
      </c>
      <c r="H20" s="7">
        <f t="shared" si="1"/>
        <v>275.69499999999999</v>
      </c>
      <c r="I20" s="7">
        <f t="shared" si="1"/>
        <v>275.69499999999999</v>
      </c>
      <c r="J20" s="7">
        <f t="shared" si="1"/>
        <v>275.69499999999999</v>
      </c>
      <c r="K20" s="7">
        <f t="shared" si="1"/>
        <v>275.69499999999999</v>
      </c>
      <c r="L20" s="7">
        <f t="shared" si="1"/>
        <v>275.69499999999999</v>
      </c>
      <c r="M20" s="7">
        <f>L19-AG19</f>
        <v>275.69499999999999</v>
      </c>
      <c r="N20" s="7">
        <f>M19-AH19</f>
        <v>275.69499999999999</v>
      </c>
      <c r="O20" s="7">
        <f t="shared" si="1"/>
        <v>275.69499999999999</v>
      </c>
      <c r="P20" s="7">
        <f t="shared" si="1"/>
        <v>275.69499999999999</v>
      </c>
      <c r="Q20" s="7">
        <f t="shared" si="1"/>
        <v>275.69499999999999</v>
      </c>
      <c r="R20" s="7">
        <f t="shared" si="1"/>
        <v>165.417</v>
      </c>
      <c r="S20" s="7">
        <f t="shared" si="1"/>
        <v>0</v>
      </c>
      <c r="T20" s="7">
        <f t="shared" si="1"/>
        <v>0</v>
      </c>
      <c r="U20" s="7">
        <f t="shared" si="12"/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f t="shared" si="2"/>
        <v>110.27799999999999</v>
      </c>
      <c r="AM20" s="7">
        <f t="shared" si="3"/>
        <v>165.417</v>
      </c>
      <c r="AN20" s="7">
        <v>0</v>
      </c>
      <c r="AO20" s="7">
        <v>0</v>
      </c>
      <c r="AP20" s="7">
        <v>0</v>
      </c>
      <c r="AR20" s="7">
        <f t="shared" si="4"/>
        <v>275.69499999999999</v>
      </c>
      <c r="AS20" s="8">
        <f t="shared" si="5"/>
        <v>100000.09039999999</v>
      </c>
      <c r="AT20" s="8">
        <f t="shared" si="6"/>
        <v>800000.72319999989</v>
      </c>
      <c r="AU20" s="8">
        <f t="shared" si="7"/>
        <v>165417</v>
      </c>
      <c r="AV20" s="8">
        <f t="shared" si="8"/>
        <v>27459.222000000009</v>
      </c>
      <c r="AW20" s="8">
        <f t="shared" si="9"/>
        <v>607124.50119999982</v>
      </c>
    </row>
    <row r="21" spans="1:49">
      <c r="A21" s="9">
        <v>15</v>
      </c>
      <c r="B21" s="7">
        <f t="shared" si="10"/>
        <v>275.69499999999999</v>
      </c>
      <c r="C21" s="7">
        <f t="shared" si="11"/>
        <v>275.69499999999999</v>
      </c>
      <c r="D21" s="7">
        <f t="shared" si="1"/>
        <v>275.69499999999999</v>
      </c>
      <c r="E21" s="7">
        <f t="shared" si="1"/>
        <v>275.69499999999999</v>
      </c>
      <c r="F21" s="7">
        <f t="shared" si="1"/>
        <v>275.69499999999999</v>
      </c>
      <c r="G21" s="7">
        <f t="shared" si="1"/>
        <v>275.69499999999999</v>
      </c>
      <c r="H21" s="7">
        <f t="shared" si="1"/>
        <v>275.69499999999999</v>
      </c>
      <c r="I21" s="7">
        <f t="shared" si="1"/>
        <v>275.69499999999999</v>
      </c>
      <c r="J21" s="7">
        <f t="shared" si="1"/>
        <v>275.69499999999999</v>
      </c>
      <c r="K21" s="7">
        <f t="shared" si="1"/>
        <v>275.69499999999999</v>
      </c>
      <c r="L21" s="7">
        <f t="shared" si="1"/>
        <v>275.69499999999999</v>
      </c>
      <c r="M21" s="7">
        <f>L20-AG20</f>
        <v>275.69499999999999</v>
      </c>
      <c r="N21" s="7">
        <f>M20-AH20</f>
        <v>275.69499999999999</v>
      </c>
      <c r="O21" s="7">
        <f t="shared" si="1"/>
        <v>275.69499999999999</v>
      </c>
      <c r="P21" s="7">
        <f t="shared" si="1"/>
        <v>275.69499999999999</v>
      </c>
      <c r="Q21" s="7">
        <f t="shared" si="1"/>
        <v>275.69499999999999</v>
      </c>
      <c r="R21" s="7">
        <f t="shared" si="1"/>
        <v>165.417</v>
      </c>
      <c r="S21" s="7">
        <f t="shared" si="1"/>
        <v>0</v>
      </c>
      <c r="T21" s="7">
        <f t="shared" si="1"/>
        <v>0</v>
      </c>
      <c r="U21" s="7">
        <f t="shared" si="12"/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f t="shared" si="2"/>
        <v>110.27799999999999</v>
      </c>
      <c r="AM21" s="7">
        <f t="shared" si="3"/>
        <v>165.417</v>
      </c>
      <c r="AN21" s="7">
        <v>0</v>
      </c>
      <c r="AO21" s="7">
        <v>0</v>
      </c>
      <c r="AP21" s="7">
        <v>0</v>
      </c>
      <c r="AR21" s="7">
        <f t="shared" si="4"/>
        <v>275.69499999999999</v>
      </c>
      <c r="AS21" s="8">
        <f t="shared" si="5"/>
        <v>100000.09039999999</v>
      </c>
      <c r="AT21" s="8">
        <f t="shared" si="6"/>
        <v>800000.72319999989</v>
      </c>
      <c r="AU21" s="8">
        <f t="shared" si="7"/>
        <v>165417</v>
      </c>
      <c r="AV21" s="8">
        <f t="shared" si="8"/>
        <v>27459.222000000009</v>
      </c>
      <c r="AW21" s="8">
        <f t="shared" si="9"/>
        <v>607124.50119999982</v>
      </c>
    </row>
    <row r="22" spans="1:49">
      <c r="A22" s="9">
        <v>16</v>
      </c>
      <c r="B22" s="7">
        <f t="shared" si="10"/>
        <v>275.69499999999999</v>
      </c>
      <c r="C22" s="7">
        <f t="shared" si="11"/>
        <v>275.69499999999999</v>
      </c>
      <c r="D22" s="7">
        <f t="shared" si="1"/>
        <v>275.69499999999999</v>
      </c>
      <c r="E22" s="7">
        <f t="shared" ref="E22:T26" si="13">D21-Y21</f>
        <v>275.69499999999999</v>
      </c>
      <c r="F22" s="7">
        <f t="shared" si="13"/>
        <v>275.69499999999999</v>
      </c>
      <c r="G22" s="7">
        <f t="shared" si="13"/>
        <v>275.69499999999999</v>
      </c>
      <c r="H22" s="7">
        <f t="shared" si="13"/>
        <v>275.69499999999999</v>
      </c>
      <c r="I22" s="7">
        <f t="shared" si="13"/>
        <v>275.69499999999999</v>
      </c>
      <c r="J22" s="7">
        <f t="shared" si="13"/>
        <v>275.69499999999999</v>
      </c>
      <c r="K22" s="7">
        <f t="shared" si="13"/>
        <v>275.69499999999999</v>
      </c>
      <c r="L22" s="7">
        <f t="shared" si="13"/>
        <v>275.69499999999999</v>
      </c>
      <c r="M22" s="7">
        <f>L21-AG21</f>
        <v>275.69499999999999</v>
      </c>
      <c r="N22" s="7">
        <f>M21-AH21</f>
        <v>275.69499999999999</v>
      </c>
      <c r="O22" s="7">
        <f t="shared" si="13"/>
        <v>275.69499999999999</v>
      </c>
      <c r="P22" s="7">
        <f t="shared" si="13"/>
        <v>275.69499999999999</v>
      </c>
      <c r="Q22" s="7">
        <f t="shared" si="13"/>
        <v>275.69499999999999</v>
      </c>
      <c r="R22" s="7">
        <f t="shared" si="13"/>
        <v>165.417</v>
      </c>
      <c r="S22" s="7">
        <f t="shared" si="13"/>
        <v>0</v>
      </c>
      <c r="T22" s="7">
        <f t="shared" si="13"/>
        <v>0</v>
      </c>
      <c r="U22" s="7">
        <f t="shared" si="12"/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f t="shared" si="2"/>
        <v>110.27799999999999</v>
      </c>
      <c r="AM22" s="7">
        <f t="shared" si="3"/>
        <v>165.417</v>
      </c>
      <c r="AN22" s="7">
        <v>0</v>
      </c>
      <c r="AO22" s="7">
        <v>0</v>
      </c>
      <c r="AP22" s="7">
        <v>0</v>
      </c>
      <c r="AR22" s="7">
        <f t="shared" si="4"/>
        <v>275.69499999999999</v>
      </c>
      <c r="AS22" s="8">
        <f t="shared" si="5"/>
        <v>100000.09039999999</v>
      </c>
      <c r="AT22" s="8">
        <f t="shared" si="6"/>
        <v>800000.72319999989</v>
      </c>
      <c r="AU22" s="8">
        <f t="shared" si="7"/>
        <v>165417</v>
      </c>
      <c r="AV22" s="8">
        <f t="shared" si="8"/>
        <v>27459.222000000009</v>
      </c>
      <c r="AW22" s="8">
        <f t="shared" si="9"/>
        <v>607124.50119999982</v>
      </c>
    </row>
    <row r="23" spans="1:49">
      <c r="A23" s="9">
        <v>17</v>
      </c>
      <c r="B23" s="7">
        <f t="shared" si="10"/>
        <v>275.69499999999999</v>
      </c>
      <c r="C23" s="7">
        <f t="shared" si="11"/>
        <v>275.69499999999999</v>
      </c>
      <c r="D23" s="7">
        <f t="shared" si="11"/>
        <v>275.69499999999999</v>
      </c>
      <c r="E23" s="7">
        <f t="shared" si="13"/>
        <v>275.69499999999999</v>
      </c>
      <c r="F23" s="7">
        <f t="shared" si="13"/>
        <v>275.69499999999999</v>
      </c>
      <c r="G23" s="7">
        <f t="shared" si="13"/>
        <v>275.69499999999999</v>
      </c>
      <c r="H23" s="7">
        <f t="shared" si="13"/>
        <v>275.69499999999999</v>
      </c>
      <c r="I23" s="7">
        <f t="shared" si="13"/>
        <v>275.69499999999999</v>
      </c>
      <c r="J23" s="7">
        <f t="shared" si="13"/>
        <v>275.69499999999999</v>
      </c>
      <c r="K23" s="7">
        <f t="shared" si="13"/>
        <v>275.69499999999999</v>
      </c>
      <c r="L23" s="7">
        <f t="shared" si="13"/>
        <v>275.69499999999999</v>
      </c>
      <c r="M23" s="7">
        <f>L22-AG22</f>
        <v>275.69499999999999</v>
      </c>
      <c r="N23" s="7">
        <f>M22-AH22</f>
        <v>275.69499999999999</v>
      </c>
      <c r="O23" s="7">
        <f t="shared" si="13"/>
        <v>275.69499999999999</v>
      </c>
      <c r="P23" s="7">
        <f t="shared" si="13"/>
        <v>275.69499999999999</v>
      </c>
      <c r="Q23" s="7">
        <f t="shared" si="13"/>
        <v>275.69499999999999</v>
      </c>
      <c r="R23" s="7">
        <f t="shared" si="13"/>
        <v>165.417</v>
      </c>
      <c r="S23" s="7">
        <f t="shared" si="13"/>
        <v>0</v>
      </c>
      <c r="T23" s="7">
        <f t="shared" si="13"/>
        <v>0</v>
      </c>
      <c r="U23" s="7">
        <f t="shared" si="12"/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f t="shared" si="2"/>
        <v>110.27799999999999</v>
      </c>
      <c r="AM23" s="7">
        <f t="shared" si="3"/>
        <v>165.417</v>
      </c>
      <c r="AN23" s="7">
        <v>0</v>
      </c>
      <c r="AO23" s="7">
        <v>0</v>
      </c>
      <c r="AP23" s="7">
        <v>0</v>
      </c>
      <c r="AR23" s="7">
        <f t="shared" si="4"/>
        <v>275.69499999999999</v>
      </c>
      <c r="AS23" s="8">
        <f t="shared" si="5"/>
        <v>100000.09039999999</v>
      </c>
      <c r="AT23" s="8">
        <f t="shared" si="6"/>
        <v>800000.72319999989</v>
      </c>
      <c r="AU23" s="8">
        <f t="shared" si="7"/>
        <v>165417</v>
      </c>
      <c r="AV23" s="8">
        <f t="shared" si="8"/>
        <v>27459.222000000009</v>
      </c>
      <c r="AW23" s="8">
        <f t="shared" si="9"/>
        <v>607124.50119999982</v>
      </c>
    </row>
    <row r="24" spans="1:49">
      <c r="A24" s="9">
        <v>18</v>
      </c>
      <c r="B24" s="7">
        <f t="shared" si="10"/>
        <v>275.69499999999999</v>
      </c>
      <c r="C24" s="7">
        <f t="shared" ref="C24:D26" si="14">B23-W23</f>
        <v>275.69499999999999</v>
      </c>
      <c r="D24" s="7">
        <f t="shared" si="14"/>
        <v>275.69499999999999</v>
      </c>
      <c r="E24" s="7">
        <f t="shared" si="13"/>
        <v>275.69499999999999</v>
      </c>
      <c r="F24" s="7">
        <f t="shared" si="13"/>
        <v>275.69499999999999</v>
      </c>
      <c r="G24" s="7">
        <f t="shared" si="13"/>
        <v>275.69499999999999</v>
      </c>
      <c r="H24" s="7">
        <f t="shared" si="13"/>
        <v>275.69499999999999</v>
      </c>
      <c r="I24" s="7">
        <f t="shared" si="13"/>
        <v>275.69499999999999</v>
      </c>
      <c r="J24" s="7">
        <f t="shared" si="13"/>
        <v>275.69499999999999</v>
      </c>
      <c r="K24" s="7">
        <f t="shared" si="13"/>
        <v>275.69499999999999</v>
      </c>
      <c r="L24" s="7">
        <f t="shared" si="13"/>
        <v>275.69499999999999</v>
      </c>
      <c r="M24" s="7">
        <f>L23-AG23</f>
        <v>275.69499999999999</v>
      </c>
      <c r="N24" s="7">
        <f>M23-AH23</f>
        <v>275.69499999999999</v>
      </c>
      <c r="O24" s="7">
        <f t="shared" si="13"/>
        <v>275.69499999999999</v>
      </c>
      <c r="P24" s="7">
        <f t="shared" si="13"/>
        <v>275.69499999999999</v>
      </c>
      <c r="Q24" s="7">
        <f t="shared" si="13"/>
        <v>275.69499999999999</v>
      </c>
      <c r="R24" s="7">
        <f t="shared" si="13"/>
        <v>165.417</v>
      </c>
      <c r="S24" s="7">
        <f t="shared" si="13"/>
        <v>0</v>
      </c>
      <c r="T24" s="7">
        <f t="shared" si="13"/>
        <v>0</v>
      </c>
      <c r="U24" s="7">
        <f t="shared" si="12"/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f t="shared" si="2"/>
        <v>110.27799999999999</v>
      </c>
      <c r="AM24" s="7">
        <f t="shared" si="3"/>
        <v>165.417</v>
      </c>
      <c r="AN24" s="7">
        <v>0</v>
      </c>
      <c r="AO24" s="7">
        <v>0</v>
      </c>
      <c r="AP24" s="7">
        <v>0</v>
      </c>
      <c r="AR24" s="7">
        <f t="shared" si="4"/>
        <v>275.69499999999999</v>
      </c>
      <c r="AS24" s="8">
        <f t="shared" si="5"/>
        <v>100000.09039999999</v>
      </c>
      <c r="AT24" s="8">
        <f t="shared" si="6"/>
        <v>800000.72319999989</v>
      </c>
      <c r="AU24" s="8">
        <f t="shared" si="7"/>
        <v>165417</v>
      </c>
      <c r="AV24" s="8">
        <f t="shared" si="8"/>
        <v>27459.222000000009</v>
      </c>
      <c r="AW24" s="8">
        <f t="shared" si="9"/>
        <v>607124.50119999982</v>
      </c>
    </row>
    <row r="25" spans="1:49">
      <c r="A25" s="9">
        <v>19</v>
      </c>
      <c r="B25" s="7">
        <f t="shared" si="10"/>
        <v>275.69499999999999</v>
      </c>
      <c r="C25" s="7">
        <f t="shared" si="14"/>
        <v>275.69499999999999</v>
      </c>
      <c r="D25" s="7">
        <f t="shared" si="14"/>
        <v>275.69499999999999</v>
      </c>
      <c r="E25" s="7">
        <f t="shared" si="13"/>
        <v>275.69499999999999</v>
      </c>
      <c r="F25" s="7">
        <f t="shared" si="13"/>
        <v>275.69499999999999</v>
      </c>
      <c r="G25" s="7">
        <f t="shared" si="13"/>
        <v>275.69499999999999</v>
      </c>
      <c r="H25" s="7">
        <f t="shared" si="13"/>
        <v>275.69499999999999</v>
      </c>
      <c r="I25" s="7">
        <f t="shared" si="13"/>
        <v>275.69499999999999</v>
      </c>
      <c r="J25" s="7">
        <f t="shared" si="13"/>
        <v>275.69499999999999</v>
      </c>
      <c r="K25" s="7">
        <f t="shared" si="13"/>
        <v>275.69499999999999</v>
      </c>
      <c r="L25" s="7">
        <f t="shared" si="13"/>
        <v>275.69499999999999</v>
      </c>
      <c r="M25" s="7">
        <f>L24-AG24</f>
        <v>275.69499999999999</v>
      </c>
      <c r="N25" s="7">
        <f>M24-AH24</f>
        <v>275.69499999999999</v>
      </c>
      <c r="O25" s="7">
        <f t="shared" si="13"/>
        <v>275.69499999999999</v>
      </c>
      <c r="P25" s="7">
        <f t="shared" si="13"/>
        <v>275.69499999999999</v>
      </c>
      <c r="Q25" s="7">
        <f t="shared" si="13"/>
        <v>275.69499999999999</v>
      </c>
      <c r="R25" s="7">
        <f t="shared" si="13"/>
        <v>165.417</v>
      </c>
      <c r="S25" s="7">
        <f t="shared" si="13"/>
        <v>0</v>
      </c>
      <c r="T25" s="7">
        <f t="shared" si="13"/>
        <v>0</v>
      </c>
      <c r="U25" s="7">
        <f t="shared" si="12"/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f t="shared" si="2"/>
        <v>110.27799999999999</v>
      </c>
      <c r="AM25" s="7">
        <f t="shared" si="3"/>
        <v>165.417</v>
      </c>
      <c r="AN25" s="7">
        <v>0</v>
      </c>
      <c r="AO25" s="7">
        <v>0</v>
      </c>
      <c r="AP25" s="7">
        <v>0</v>
      </c>
      <c r="AR25" s="7">
        <f t="shared" si="4"/>
        <v>275.69499999999999</v>
      </c>
      <c r="AS25" s="8">
        <f t="shared" si="5"/>
        <v>100000.09039999999</v>
      </c>
      <c r="AT25" s="8">
        <f t="shared" si="6"/>
        <v>800000.72319999989</v>
      </c>
      <c r="AU25" s="8">
        <f t="shared" si="7"/>
        <v>165417</v>
      </c>
      <c r="AV25" s="8">
        <f t="shared" si="8"/>
        <v>27459.222000000009</v>
      </c>
      <c r="AW25" s="8">
        <f t="shared" si="9"/>
        <v>607124.50119999982</v>
      </c>
    </row>
    <row r="26" spans="1:49">
      <c r="A26" s="9">
        <v>20</v>
      </c>
      <c r="B26" s="7">
        <f t="shared" si="10"/>
        <v>275.69499999999999</v>
      </c>
      <c r="C26" s="7">
        <f t="shared" si="14"/>
        <v>275.69499999999999</v>
      </c>
      <c r="D26" s="7">
        <f t="shared" si="14"/>
        <v>275.69499999999999</v>
      </c>
      <c r="E26" s="7">
        <f t="shared" si="13"/>
        <v>275.69499999999999</v>
      </c>
      <c r="F26" s="7">
        <f t="shared" si="13"/>
        <v>275.69499999999999</v>
      </c>
      <c r="G26" s="7">
        <f t="shared" si="13"/>
        <v>275.69499999999999</v>
      </c>
      <c r="H26" s="7">
        <f t="shared" si="13"/>
        <v>275.69499999999999</v>
      </c>
      <c r="I26" s="7">
        <f t="shared" si="13"/>
        <v>275.69499999999999</v>
      </c>
      <c r="J26" s="7">
        <f t="shared" si="13"/>
        <v>275.69499999999999</v>
      </c>
      <c r="K26" s="7">
        <f t="shared" si="13"/>
        <v>275.69499999999999</v>
      </c>
      <c r="L26" s="7">
        <f t="shared" si="13"/>
        <v>275.69499999999999</v>
      </c>
      <c r="M26" s="7">
        <f>L25-AG25</f>
        <v>275.69499999999999</v>
      </c>
      <c r="N26" s="7">
        <f>M25-AH25</f>
        <v>275.69499999999999</v>
      </c>
      <c r="O26" s="7">
        <f t="shared" si="13"/>
        <v>275.69499999999999</v>
      </c>
      <c r="P26" s="7">
        <f t="shared" si="13"/>
        <v>275.69499999999999</v>
      </c>
      <c r="Q26" s="7">
        <f t="shared" si="13"/>
        <v>275.69499999999999</v>
      </c>
      <c r="R26" s="7">
        <f t="shared" si="13"/>
        <v>165.417</v>
      </c>
      <c r="S26" s="7">
        <f t="shared" si="13"/>
        <v>0</v>
      </c>
      <c r="T26" s="7">
        <f t="shared" si="13"/>
        <v>0</v>
      </c>
      <c r="U26" s="7">
        <f t="shared" si="12"/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f t="shared" si="2"/>
        <v>110.27799999999999</v>
      </c>
      <c r="AM26" s="7">
        <f t="shared" si="3"/>
        <v>165.417</v>
      </c>
      <c r="AN26" s="7">
        <v>0</v>
      </c>
      <c r="AO26" s="7">
        <v>0</v>
      </c>
      <c r="AP26" s="7">
        <v>0</v>
      </c>
      <c r="AR26" s="7">
        <f t="shared" si="4"/>
        <v>275.69499999999999</v>
      </c>
      <c r="AS26" s="8">
        <f t="shared" si="5"/>
        <v>100000.09039999999</v>
      </c>
      <c r="AT26" s="8">
        <f t="shared" si="6"/>
        <v>800000.72319999989</v>
      </c>
      <c r="AU26" s="8">
        <f t="shared" si="7"/>
        <v>165417</v>
      </c>
      <c r="AV26" s="8">
        <f t="shared" si="8"/>
        <v>27459.222000000009</v>
      </c>
      <c r="AW26" s="8">
        <f t="shared" si="9"/>
        <v>607124.50119999982</v>
      </c>
    </row>
    <row r="27" spans="1:49">
      <c r="AS27" s="8"/>
      <c r="AT27" s="8"/>
      <c r="AU27" s="8"/>
      <c r="AV27" s="8"/>
      <c r="AW27" s="8"/>
    </row>
    <row r="28" spans="1:49">
      <c r="B28" s="1" t="s">
        <v>28</v>
      </c>
      <c r="AS28" s="8"/>
      <c r="AW28" s="8"/>
    </row>
    <row r="29" spans="1:49">
      <c r="B29" s="1">
        <v>0</v>
      </c>
      <c r="C29" s="1">
        <v>0</v>
      </c>
      <c r="D29" s="1">
        <v>0</v>
      </c>
      <c r="E29" s="3">
        <v>23</v>
      </c>
      <c r="F29" s="3">
        <v>47.6</v>
      </c>
      <c r="G29" s="3">
        <v>77.3</v>
      </c>
      <c r="H29" s="3">
        <v>109.2</v>
      </c>
      <c r="I29" s="3">
        <v>141.6</v>
      </c>
      <c r="J29" s="3">
        <v>173.2</v>
      </c>
      <c r="K29" s="3">
        <v>203.6</v>
      </c>
      <c r="L29" s="3">
        <v>232.4</v>
      </c>
      <c r="M29" s="3">
        <v>259.39999999999998</v>
      </c>
      <c r="N29" s="3">
        <v>284.7</v>
      </c>
      <c r="O29" s="3">
        <v>308.39999999999998</v>
      </c>
      <c r="P29" s="3">
        <v>330.5</v>
      </c>
      <c r="Q29" s="3">
        <v>351.2</v>
      </c>
      <c r="R29" s="3">
        <v>370.4</v>
      </c>
      <c r="S29" s="3">
        <v>388.5</v>
      </c>
      <c r="T29" s="3">
        <v>405.3</v>
      </c>
      <c r="U29" s="3">
        <v>421.1</v>
      </c>
      <c r="AS29" s="8"/>
    </row>
    <row r="30" spans="1:49">
      <c r="Q30" s="15">
        <f>Q29/Q5</f>
        <v>21.95</v>
      </c>
      <c r="R30" s="15">
        <f>R29/R5</f>
        <v>21.788235294117644</v>
      </c>
      <c r="AS30" s="8"/>
    </row>
    <row r="31" spans="1:49">
      <c r="AS31" s="8"/>
    </row>
    <row r="32" spans="1:49">
      <c r="AS32" s="8"/>
    </row>
    <row r="33" spans="1:45">
      <c r="AS33" s="8"/>
    </row>
    <row r="34" spans="1:45">
      <c r="AS34" s="8"/>
    </row>
    <row r="35" spans="1:45">
      <c r="A35" s="9"/>
      <c r="AS35" s="8"/>
    </row>
    <row r="36" spans="1:45">
      <c r="A36" s="9"/>
      <c r="AS36" s="8"/>
    </row>
    <row r="37" spans="1:45">
      <c r="A37" s="9"/>
      <c r="AS37" s="8"/>
    </row>
    <row r="38" spans="1:45">
      <c r="A38" s="9"/>
      <c r="AS38" s="8"/>
    </row>
    <row r="39" spans="1:45">
      <c r="A39" s="9"/>
      <c r="AS39" s="8"/>
    </row>
    <row r="40" spans="1:45">
      <c r="A40" s="9"/>
      <c r="AS40" s="8"/>
    </row>
    <row r="41" spans="1:45">
      <c r="A41" s="9"/>
      <c r="AS41" s="8"/>
    </row>
    <row r="42" spans="1:45">
      <c r="A42" s="9"/>
      <c r="AS42" s="8"/>
    </row>
    <row r="43" spans="1:45">
      <c r="A43" s="9"/>
      <c r="AS43" s="8"/>
    </row>
    <row r="44" spans="1:45">
      <c r="A44" s="9"/>
      <c r="AS44" s="8"/>
    </row>
    <row r="45" spans="1:45">
      <c r="A45" s="9"/>
      <c r="AS45" s="8"/>
    </row>
    <row r="46" spans="1:45">
      <c r="A46" s="9"/>
      <c r="AS46" s="8"/>
    </row>
    <row r="47" spans="1:45">
      <c r="A47" s="9"/>
      <c r="AS47" s="8"/>
    </row>
    <row r="48" spans="1:45">
      <c r="A48" s="9"/>
      <c r="AS48" s="8"/>
    </row>
    <row r="49" spans="1:45">
      <c r="A49" s="9"/>
      <c r="AS49" s="8"/>
    </row>
    <row r="50" spans="1:45">
      <c r="A50" s="9"/>
      <c r="AS50" s="8"/>
    </row>
    <row r="51" spans="1:45">
      <c r="A51" s="9"/>
      <c r="AS51" s="8"/>
    </row>
    <row r="52" spans="1:45">
      <c r="A52" s="9"/>
      <c r="AS52" s="8"/>
    </row>
    <row r="53" spans="1:45">
      <c r="A53" s="9"/>
      <c r="AS53" s="8"/>
    </row>
    <row r="54" spans="1:45">
      <c r="A54" s="9"/>
      <c r="AS54" s="8"/>
    </row>
    <row r="55" spans="1:45">
      <c r="A55" s="9"/>
      <c r="AS55" s="8"/>
    </row>
    <row r="56" spans="1:45">
      <c r="A56" s="9"/>
    </row>
  </sheetData>
  <conditionalFormatting sqref="AW28">
    <cfRule type="top10" dxfId="0" priority="1" rank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2020-08-21T19:30:21Z</dcterms:created>
  <dcterms:modified xsi:type="dcterms:W3CDTF">2020-09-04T20:13:16Z</dcterms:modified>
  <cp:category/>
  <cp:contentStatus/>
</cp:coreProperties>
</file>