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66925"/>
  <xr:revisionPtr revIDLastSave="0" documentId="8_{71E1A999-65E0-4665-918A-AA2A2444549E}" xr6:coauthVersionLast="47" xr6:coauthVersionMax="47" xr10:uidLastSave="{00000000-0000-0000-0000-000000000000}"/>
  <bookViews>
    <workbookView xWindow="0" yWindow="0" windowWidth="16384" windowHeight="8192" tabRatio="500" firstSheet="1" activeTab="1" xr2:uid="{00000000-000D-0000-FFFF-FFFF00000000}"/>
  </bookViews>
  <sheets>
    <sheet name="Tabla_9_2" sheetId="1" r:id="rId1"/>
    <sheet name="Simulacion_ordenado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9" i="2" l="1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C2" i="2"/>
  <c r="H19" i="1"/>
  <c r="J19" i="1" s="1"/>
  <c r="K19" i="1" s="1"/>
  <c r="L19" i="1" s="1"/>
  <c r="M19" i="1" s="1"/>
  <c r="F19" i="1"/>
  <c r="G19" i="1" s="1"/>
  <c r="H18" i="1"/>
  <c r="J18" i="1" s="1"/>
  <c r="K18" i="1" s="1"/>
  <c r="L18" i="1" s="1"/>
  <c r="M18" i="1" s="1"/>
  <c r="F18" i="1"/>
  <c r="G18" i="1" s="1"/>
  <c r="H17" i="1"/>
  <c r="J17" i="1" s="1"/>
  <c r="K17" i="1" s="1"/>
  <c r="L17" i="1" s="1"/>
  <c r="M17" i="1" s="1"/>
  <c r="F17" i="1"/>
  <c r="G17" i="1" s="1"/>
  <c r="H16" i="1"/>
  <c r="J16" i="1" s="1"/>
  <c r="K16" i="1" s="1"/>
  <c r="L16" i="1" s="1"/>
  <c r="M16" i="1" s="1"/>
  <c r="F16" i="1"/>
  <c r="G16" i="1" s="1"/>
  <c r="H15" i="1"/>
  <c r="J15" i="1" s="1"/>
  <c r="F15" i="1"/>
  <c r="G15" i="1" s="1"/>
  <c r="H14" i="1"/>
  <c r="J14" i="1" s="1"/>
  <c r="K14" i="1" s="1"/>
  <c r="L14" i="1" s="1"/>
  <c r="M14" i="1" s="1"/>
  <c r="F14" i="1"/>
  <c r="G14" i="1" s="1"/>
  <c r="H13" i="1"/>
  <c r="J13" i="1" s="1"/>
  <c r="K13" i="1" s="1"/>
  <c r="L13" i="1" s="1"/>
  <c r="M13" i="1" s="1"/>
  <c r="F13" i="1"/>
  <c r="G13" i="1" s="1"/>
  <c r="H12" i="1"/>
  <c r="J12" i="1" s="1"/>
  <c r="K12" i="1" s="1"/>
  <c r="L12" i="1" s="1"/>
  <c r="M12" i="1" s="1"/>
  <c r="F12" i="1"/>
  <c r="G12" i="1" s="1"/>
  <c r="H11" i="1"/>
  <c r="J11" i="1" s="1"/>
  <c r="K11" i="1" s="1"/>
  <c r="L11" i="1" s="1"/>
  <c r="M11" i="1" s="1"/>
  <c r="F11" i="1"/>
  <c r="G11" i="1" s="1"/>
  <c r="H10" i="1"/>
  <c r="J10" i="1" s="1"/>
  <c r="K10" i="1" s="1"/>
  <c r="L10" i="1" s="1"/>
  <c r="M10" i="1" s="1"/>
  <c r="F10" i="1"/>
  <c r="G10" i="1" s="1"/>
  <c r="H9" i="1"/>
  <c r="J9" i="1" s="1"/>
  <c r="K9" i="1" s="1"/>
  <c r="L9" i="1" s="1"/>
  <c r="M9" i="1" s="1"/>
  <c r="F9" i="1"/>
  <c r="G9" i="1" s="1"/>
  <c r="H8" i="1"/>
  <c r="J8" i="1" s="1"/>
  <c r="K8" i="1" s="1"/>
  <c r="L8" i="1" s="1"/>
  <c r="M8" i="1" s="1"/>
  <c r="F8" i="1"/>
  <c r="G8" i="1" s="1"/>
  <c r="H7" i="1"/>
  <c r="J7" i="1" s="1"/>
  <c r="K7" i="1" s="1"/>
  <c r="L7" i="1" s="1"/>
  <c r="M7" i="1" s="1"/>
  <c r="F7" i="1"/>
  <c r="G7" i="1" s="1"/>
  <c r="H6" i="1"/>
  <c r="F6" i="1"/>
  <c r="G6" i="1" s="1"/>
  <c r="H5" i="1"/>
  <c r="F5" i="1"/>
  <c r="G5" i="1" s="1"/>
  <c r="H4" i="1"/>
  <c r="F4" i="1"/>
  <c r="G4" i="1" s="1"/>
  <c r="H3" i="1"/>
  <c r="F3" i="1"/>
  <c r="G3" i="1" s="1"/>
  <c r="C1" i="2" l="1"/>
  <c r="K15" i="1"/>
  <c r="L15" i="1" s="1"/>
  <c r="M15" i="1" s="1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AP25" i="2"/>
  <c r="AO25" i="2"/>
  <c r="AN25" i="2"/>
  <c r="AM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AP24" i="2"/>
  <c r="AO24" i="2"/>
  <c r="AN24" i="2"/>
  <c r="AM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AP23" i="2"/>
  <c r="AO23" i="2"/>
  <c r="AN23" i="2"/>
  <c r="AM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AP21" i="2"/>
  <c r="AO21" i="2"/>
  <c r="AN21" i="2"/>
  <c r="AM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AP20" i="2"/>
  <c r="AO20" i="2"/>
  <c r="AN20" i="2"/>
  <c r="AM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AP18" i="2"/>
  <c r="AO18" i="2"/>
  <c r="AN18" i="2"/>
  <c r="AM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AP17" i="2"/>
  <c r="AO17" i="2"/>
  <c r="AN17" i="2"/>
  <c r="AM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AP16" i="2"/>
  <c r="AO16" i="2"/>
  <c r="AN16" i="2"/>
  <c r="AM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AP15" i="2"/>
  <c r="AO15" i="2"/>
  <c r="AN15" i="2"/>
  <c r="AM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AP14" i="2"/>
  <c r="AO14" i="2"/>
  <c r="AN14" i="2"/>
  <c r="AM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AP13" i="2"/>
  <c r="AO13" i="2"/>
  <c r="AN13" i="2"/>
  <c r="AM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AP12" i="2"/>
  <c r="AO12" i="2"/>
  <c r="AN12" i="2"/>
  <c r="AM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AP11" i="2"/>
  <c r="AO11" i="2"/>
  <c r="AN11" i="2"/>
  <c r="AM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AP10" i="2"/>
  <c r="AO10" i="2"/>
  <c r="AN10" i="2"/>
  <c r="AM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AP9" i="2"/>
  <c r="AO9" i="2"/>
  <c r="AN9" i="2"/>
  <c r="AM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AP8" i="2"/>
  <c r="AO8" i="2"/>
  <c r="AN8" i="2"/>
  <c r="AM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AP7" i="2"/>
  <c r="AO7" i="2"/>
  <c r="AN7" i="2"/>
  <c r="AM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AP6" i="2"/>
  <c r="AO6" i="2"/>
  <c r="AN6" i="2"/>
  <c r="AM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U6" i="2"/>
  <c r="T6" i="2"/>
  <c r="U7" i="2" s="1"/>
  <c r="S6" i="2"/>
  <c r="T7" i="2" s="1"/>
  <c r="U8" i="2" s="1"/>
  <c r="R6" i="2"/>
  <c r="S7" i="2" s="1"/>
  <c r="T8" i="2" s="1"/>
  <c r="U9" i="2" s="1"/>
  <c r="AW26" i="2" l="1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C3" i="2"/>
  <c r="Q6" i="2" l="1"/>
  <c r="P6" i="2"/>
  <c r="Q7" i="2" s="1"/>
  <c r="O6" i="2"/>
  <c r="P7" i="2" s="1"/>
  <c r="Q8" i="2" s="1"/>
  <c r="N6" i="2"/>
  <c r="O7" i="2" s="1"/>
  <c r="P8" i="2" s="1"/>
  <c r="Q9" i="2" s="1"/>
  <c r="M6" i="2"/>
  <c r="N7" i="2" s="1"/>
  <c r="O8" i="2" s="1"/>
  <c r="P9" i="2" s="1"/>
  <c r="Q10" i="2" s="1"/>
  <c r="L6" i="2"/>
  <c r="M7" i="2" s="1"/>
  <c r="N8" i="2" s="1"/>
  <c r="O9" i="2" s="1"/>
  <c r="P10" i="2" s="1"/>
  <c r="Q11" i="2" s="1"/>
  <c r="K6" i="2"/>
  <c r="L7" i="2" s="1"/>
  <c r="M8" i="2" s="1"/>
  <c r="N9" i="2" s="1"/>
  <c r="O10" i="2" s="1"/>
  <c r="P11" i="2" s="1"/>
  <c r="Q12" i="2" s="1"/>
  <c r="J6" i="2"/>
  <c r="K7" i="2" s="1"/>
  <c r="L8" i="2" s="1"/>
  <c r="M9" i="2" s="1"/>
  <c r="N10" i="2" s="1"/>
  <c r="O11" i="2" s="1"/>
  <c r="P12" i="2" s="1"/>
  <c r="Q13" i="2" s="1"/>
  <c r="I6" i="2"/>
  <c r="J7" i="2" s="1"/>
  <c r="K8" i="2" s="1"/>
  <c r="L9" i="2" s="1"/>
  <c r="M10" i="2" s="1"/>
  <c r="N11" i="2" s="1"/>
  <c r="O12" i="2" s="1"/>
  <c r="P13" i="2" s="1"/>
  <c r="Q14" i="2" s="1"/>
  <c r="H6" i="2"/>
  <c r="I7" i="2" s="1"/>
  <c r="J8" i="2" s="1"/>
  <c r="K9" i="2" s="1"/>
  <c r="L10" i="2" s="1"/>
  <c r="M11" i="2" s="1"/>
  <c r="N12" i="2" s="1"/>
  <c r="O13" i="2" s="1"/>
  <c r="P14" i="2" s="1"/>
  <c r="Q15" i="2" s="1"/>
  <c r="G6" i="2"/>
  <c r="H7" i="2" s="1"/>
  <c r="I8" i="2" s="1"/>
  <c r="J9" i="2" s="1"/>
  <c r="K10" i="2" s="1"/>
  <c r="L11" i="2" s="1"/>
  <c r="M12" i="2" s="1"/>
  <c r="N13" i="2" s="1"/>
  <c r="O14" i="2" s="1"/>
  <c r="P15" i="2" s="1"/>
  <c r="Q16" i="2" s="1"/>
  <c r="F6" i="2"/>
  <c r="G7" i="2" s="1"/>
  <c r="H8" i="2" s="1"/>
  <c r="I9" i="2" s="1"/>
  <c r="J10" i="2" s="1"/>
  <c r="K11" i="2" s="1"/>
  <c r="L12" i="2" s="1"/>
  <c r="M13" i="2" s="1"/>
  <c r="N14" i="2" s="1"/>
  <c r="O15" i="2" s="1"/>
  <c r="P16" i="2" s="1"/>
  <c r="Q17" i="2" s="1"/>
  <c r="E6" i="2"/>
  <c r="F7" i="2" s="1"/>
  <c r="G8" i="2" s="1"/>
  <c r="H9" i="2" s="1"/>
  <c r="I10" i="2" s="1"/>
  <c r="J11" i="2" s="1"/>
  <c r="K12" i="2" s="1"/>
  <c r="L13" i="2" s="1"/>
  <c r="M14" i="2" s="1"/>
  <c r="N15" i="2" s="1"/>
  <c r="O16" i="2" s="1"/>
  <c r="P17" i="2" s="1"/>
  <c r="Q18" i="2" s="1"/>
  <c r="D6" i="2"/>
  <c r="E7" i="2" s="1"/>
  <c r="F8" i="2" s="1"/>
  <c r="G9" i="2" s="1"/>
  <c r="H10" i="2" s="1"/>
  <c r="I11" i="2" s="1"/>
  <c r="J12" i="2" s="1"/>
  <c r="K13" i="2" s="1"/>
  <c r="L14" i="2" s="1"/>
  <c r="M15" i="2" s="1"/>
  <c r="N16" i="2" s="1"/>
  <c r="O17" i="2" s="1"/>
  <c r="P18" i="2" s="1"/>
  <c r="Q19" i="2" s="1"/>
  <c r="C6" i="2"/>
  <c r="D7" i="2" s="1"/>
  <c r="E8" i="2" s="1"/>
  <c r="F9" i="2" s="1"/>
  <c r="G10" i="2" s="1"/>
  <c r="H11" i="2" s="1"/>
  <c r="I12" i="2" s="1"/>
  <c r="J13" i="2" s="1"/>
  <c r="K14" i="2" s="1"/>
  <c r="L15" i="2" s="1"/>
  <c r="M16" i="2" s="1"/>
  <c r="N17" i="2" s="1"/>
  <c r="O18" i="2" s="1"/>
  <c r="P19" i="2" s="1"/>
  <c r="Q20" i="2" s="1"/>
  <c r="B6" i="2"/>
  <c r="C7" i="2" s="1"/>
  <c r="D8" i="2" s="1"/>
  <c r="E9" i="2" s="1"/>
  <c r="F10" i="2" s="1"/>
  <c r="G11" i="2" s="1"/>
  <c r="H12" i="2" s="1"/>
  <c r="I13" i="2" s="1"/>
  <c r="J14" i="2" s="1"/>
  <c r="K15" i="2" s="1"/>
  <c r="L16" i="2" s="1"/>
  <c r="M17" i="2" s="1"/>
  <c r="N18" i="2" s="1"/>
  <c r="O19" i="2" s="1"/>
  <c r="P20" i="2" s="1"/>
  <c r="Q21" i="2" s="1"/>
  <c r="AL21" i="2" l="1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B7" i="2" l="1"/>
  <c r="C8" i="2" s="1"/>
  <c r="D9" i="2" s="1"/>
  <c r="E10" i="2" s="1"/>
  <c r="F11" i="2" s="1"/>
  <c r="G12" i="2" s="1"/>
  <c r="H13" i="2" s="1"/>
  <c r="I14" i="2" s="1"/>
  <c r="J15" i="2" s="1"/>
  <c r="K16" i="2" s="1"/>
  <c r="L17" i="2" s="1"/>
  <c r="M18" i="2" s="1"/>
  <c r="N19" i="2" s="1"/>
  <c r="O20" i="2" s="1"/>
  <c r="P21" i="2" s="1"/>
  <c r="Q22" i="2" s="1"/>
  <c r="AS6" i="2"/>
  <c r="AV6" i="2" s="1"/>
  <c r="R7" i="2"/>
  <c r="S8" i="2" s="1"/>
  <c r="T9" i="2" s="1"/>
  <c r="U10" i="2" s="1"/>
  <c r="B8" i="2"/>
  <c r="C9" i="2" s="1"/>
  <c r="D10" i="2" s="1"/>
  <c r="E11" i="2" s="1"/>
  <c r="F12" i="2" s="1"/>
  <c r="G13" i="2" s="1"/>
  <c r="H14" i="2" s="1"/>
  <c r="I15" i="2" s="1"/>
  <c r="J16" i="2" s="1"/>
  <c r="K17" i="2" s="1"/>
  <c r="L18" i="2" s="1"/>
  <c r="M19" i="2" s="1"/>
  <c r="N20" i="2" s="1"/>
  <c r="O21" i="2" s="1"/>
  <c r="P22" i="2" s="1"/>
  <c r="Q23" i="2" s="1"/>
  <c r="AS7" i="2"/>
  <c r="AV7" i="2" s="1"/>
  <c r="R8" i="2"/>
  <c r="S9" i="2" s="1"/>
  <c r="T10" i="2" s="1"/>
  <c r="U11" i="2" s="1"/>
  <c r="B9" i="2"/>
  <c r="C10" i="2" s="1"/>
  <c r="D11" i="2" s="1"/>
  <c r="E12" i="2" s="1"/>
  <c r="F13" i="2" s="1"/>
  <c r="G14" i="2" s="1"/>
  <c r="H15" i="2" s="1"/>
  <c r="I16" i="2" s="1"/>
  <c r="J17" i="2" s="1"/>
  <c r="K18" i="2" s="1"/>
  <c r="L19" i="2" s="1"/>
  <c r="M20" i="2" s="1"/>
  <c r="N21" i="2" s="1"/>
  <c r="O22" i="2" s="1"/>
  <c r="P23" i="2" s="1"/>
  <c r="Q24" i="2" s="1"/>
  <c r="AS8" i="2"/>
  <c r="AV8" i="2" s="1"/>
  <c r="R9" i="2"/>
  <c r="S10" i="2" s="1"/>
  <c r="T11" i="2" s="1"/>
  <c r="U12" i="2" s="1"/>
  <c r="B10" i="2"/>
  <c r="C11" i="2" s="1"/>
  <c r="D12" i="2" s="1"/>
  <c r="E13" i="2" s="1"/>
  <c r="F14" i="2" s="1"/>
  <c r="G15" i="2" s="1"/>
  <c r="H16" i="2" s="1"/>
  <c r="I17" i="2" s="1"/>
  <c r="J18" i="2" s="1"/>
  <c r="K19" i="2" s="1"/>
  <c r="L20" i="2" s="1"/>
  <c r="M21" i="2" s="1"/>
  <c r="N22" i="2" s="1"/>
  <c r="O23" i="2" s="1"/>
  <c r="P24" i="2" s="1"/>
  <c r="Q25" i="2" s="1"/>
  <c r="AS9" i="2"/>
  <c r="AV9" i="2" s="1"/>
  <c r="R10" i="2"/>
  <c r="S11" i="2" s="1"/>
  <c r="T12" i="2" s="1"/>
  <c r="U13" i="2" s="1"/>
  <c r="B11" i="2"/>
  <c r="C12" i="2" s="1"/>
  <c r="D13" i="2" s="1"/>
  <c r="E14" i="2" s="1"/>
  <c r="F15" i="2" s="1"/>
  <c r="G16" i="2" s="1"/>
  <c r="H17" i="2" s="1"/>
  <c r="I18" i="2" s="1"/>
  <c r="J19" i="2" s="1"/>
  <c r="K20" i="2" s="1"/>
  <c r="L21" i="2" s="1"/>
  <c r="M22" i="2" s="1"/>
  <c r="N23" i="2" s="1"/>
  <c r="O24" i="2" s="1"/>
  <c r="P25" i="2" s="1"/>
  <c r="Q26" i="2" s="1"/>
  <c r="AL26" i="2" s="1"/>
  <c r="AS26" i="2" s="1"/>
  <c r="AV26" i="2" s="1"/>
  <c r="AS10" i="2"/>
  <c r="AV10" i="2" s="1"/>
  <c r="R11" i="2"/>
  <c r="S12" i="2" s="1"/>
  <c r="T13" i="2" s="1"/>
  <c r="U14" i="2" s="1"/>
  <c r="B12" i="2"/>
  <c r="C13" i="2" s="1"/>
  <c r="D14" i="2" s="1"/>
  <c r="E15" i="2" s="1"/>
  <c r="F16" i="2" s="1"/>
  <c r="G17" i="2" s="1"/>
  <c r="H18" i="2" s="1"/>
  <c r="I19" i="2" s="1"/>
  <c r="J20" i="2" s="1"/>
  <c r="K21" i="2" s="1"/>
  <c r="L22" i="2" s="1"/>
  <c r="M23" i="2" s="1"/>
  <c r="N24" i="2" s="1"/>
  <c r="O25" i="2" s="1"/>
  <c r="P26" i="2" s="1"/>
  <c r="AS11" i="2"/>
  <c r="AV11" i="2" s="1"/>
  <c r="R12" i="2"/>
  <c r="S13" i="2" s="1"/>
  <c r="T14" i="2" s="1"/>
  <c r="U15" i="2" s="1"/>
  <c r="B13" i="2"/>
  <c r="C14" i="2" s="1"/>
  <c r="D15" i="2" s="1"/>
  <c r="E16" i="2" s="1"/>
  <c r="F17" i="2" s="1"/>
  <c r="G18" i="2" s="1"/>
  <c r="H19" i="2" s="1"/>
  <c r="I20" i="2" s="1"/>
  <c r="J21" i="2" s="1"/>
  <c r="K22" i="2" s="1"/>
  <c r="L23" i="2" s="1"/>
  <c r="M24" i="2" s="1"/>
  <c r="N25" i="2" s="1"/>
  <c r="O26" i="2" s="1"/>
  <c r="AS12" i="2"/>
  <c r="AV12" i="2" s="1"/>
  <c r="R13" i="2"/>
  <c r="S14" i="2" s="1"/>
  <c r="T15" i="2" s="1"/>
  <c r="U16" i="2" s="1"/>
  <c r="B14" i="2"/>
  <c r="C15" i="2" s="1"/>
  <c r="D16" i="2" s="1"/>
  <c r="E17" i="2" s="1"/>
  <c r="F18" i="2" s="1"/>
  <c r="G19" i="2" s="1"/>
  <c r="H20" i="2" s="1"/>
  <c r="I21" i="2" s="1"/>
  <c r="J22" i="2" s="1"/>
  <c r="K23" i="2" s="1"/>
  <c r="L24" i="2" s="1"/>
  <c r="M25" i="2" s="1"/>
  <c r="N26" i="2" s="1"/>
  <c r="AS13" i="2"/>
  <c r="AV13" i="2" s="1"/>
  <c r="R14" i="2"/>
  <c r="S15" i="2" s="1"/>
  <c r="T16" i="2" s="1"/>
  <c r="U17" i="2" s="1"/>
  <c r="B15" i="2"/>
  <c r="C16" i="2" s="1"/>
  <c r="D17" i="2" s="1"/>
  <c r="E18" i="2" s="1"/>
  <c r="F19" i="2" s="1"/>
  <c r="G20" i="2" s="1"/>
  <c r="H21" i="2" s="1"/>
  <c r="I22" i="2" s="1"/>
  <c r="J23" i="2" s="1"/>
  <c r="K24" i="2" s="1"/>
  <c r="L25" i="2" s="1"/>
  <c r="M26" i="2" s="1"/>
  <c r="AS14" i="2"/>
  <c r="AV14" i="2" s="1"/>
  <c r="R15" i="2"/>
  <c r="S16" i="2" s="1"/>
  <c r="T17" i="2" s="1"/>
  <c r="U18" i="2" s="1"/>
  <c r="B16" i="2"/>
  <c r="C17" i="2" s="1"/>
  <c r="D18" i="2" s="1"/>
  <c r="E19" i="2" s="1"/>
  <c r="F20" i="2" s="1"/>
  <c r="G21" i="2" s="1"/>
  <c r="H22" i="2" s="1"/>
  <c r="I23" i="2" s="1"/>
  <c r="J24" i="2" s="1"/>
  <c r="K25" i="2" s="1"/>
  <c r="L26" i="2" s="1"/>
  <c r="AS15" i="2"/>
  <c r="AV15" i="2" s="1"/>
  <c r="R16" i="2"/>
  <c r="S17" i="2" s="1"/>
  <c r="T18" i="2" s="1"/>
  <c r="U19" i="2" s="1"/>
  <c r="B17" i="2"/>
  <c r="C18" i="2" s="1"/>
  <c r="D19" i="2" s="1"/>
  <c r="E20" i="2" s="1"/>
  <c r="F21" i="2" s="1"/>
  <c r="G22" i="2" s="1"/>
  <c r="H23" i="2" s="1"/>
  <c r="I24" i="2" s="1"/>
  <c r="J25" i="2" s="1"/>
  <c r="K26" i="2" s="1"/>
  <c r="AS16" i="2"/>
  <c r="AV16" i="2" s="1"/>
  <c r="R17" i="2"/>
  <c r="S18" i="2" s="1"/>
  <c r="T19" i="2" s="1"/>
  <c r="U20" i="2" s="1"/>
  <c r="B18" i="2"/>
  <c r="C19" i="2" s="1"/>
  <c r="D20" i="2" s="1"/>
  <c r="E21" i="2" s="1"/>
  <c r="F22" i="2" s="1"/>
  <c r="G23" i="2" s="1"/>
  <c r="H24" i="2" s="1"/>
  <c r="I25" i="2" s="1"/>
  <c r="J26" i="2" s="1"/>
  <c r="AS17" i="2"/>
  <c r="AV17" i="2" s="1"/>
  <c r="R18" i="2"/>
  <c r="S19" i="2" s="1"/>
  <c r="T20" i="2" s="1"/>
  <c r="U21" i="2" s="1"/>
  <c r="B19" i="2"/>
  <c r="C20" i="2" s="1"/>
  <c r="D21" i="2" s="1"/>
  <c r="E22" i="2" s="1"/>
  <c r="F23" i="2" s="1"/>
  <c r="G24" i="2" s="1"/>
  <c r="H25" i="2" s="1"/>
  <c r="I26" i="2" s="1"/>
  <c r="AS18" i="2"/>
  <c r="AV18" i="2" s="1"/>
  <c r="R19" i="2"/>
  <c r="S20" i="2" s="1"/>
  <c r="T21" i="2" s="1"/>
  <c r="U22" i="2" s="1"/>
  <c r="B20" i="2"/>
  <c r="C21" i="2" s="1"/>
  <c r="D22" i="2" s="1"/>
  <c r="E23" i="2" s="1"/>
  <c r="F24" i="2" s="1"/>
  <c r="G25" i="2" s="1"/>
  <c r="H26" i="2" s="1"/>
  <c r="AS19" i="2"/>
  <c r="AV19" i="2" s="1"/>
  <c r="R20" i="2"/>
  <c r="S21" i="2" s="1"/>
  <c r="T22" i="2" s="1"/>
  <c r="U23" i="2" s="1"/>
  <c r="B21" i="2"/>
  <c r="C22" i="2" s="1"/>
  <c r="D23" i="2" s="1"/>
  <c r="E24" i="2" s="1"/>
  <c r="F25" i="2" s="1"/>
  <c r="G26" i="2" s="1"/>
  <c r="AS20" i="2"/>
  <c r="AV20" i="2" s="1"/>
  <c r="R21" i="2"/>
  <c r="S22" i="2" s="1"/>
  <c r="T23" i="2" s="1"/>
  <c r="U24" i="2" s="1"/>
  <c r="B22" i="2"/>
  <c r="C23" i="2" s="1"/>
  <c r="D24" i="2" s="1"/>
  <c r="E25" i="2" s="1"/>
  <c r="F26" i="2" s="1"/>
  <c r="AS21" i="2"/>
  <c r="AV21" i="2" s="1"/>
  <c r="R22" i="2"/>
  <c r="S23" i="2" s="1"/>
  <c r="T24" i="2" s="1"/>
  <c r="U25" i="2" s="1"/>
  <c r="AL25" i="2" l="1"/>
  <c r="AL24" i="2"/>
  <c r="AL23" i="2"/>
  <c r="AL22" i="2"/>
  <c r="B23" i="2" l="1"/>
  <c r="C24" i="2" s="1"/>
  <c r="D25" i="2" s="1"/>
  <c r="E26" i="2" s="1"/>
  <c r="AS22" i="2"/>
  <c r="AV22" i="2" s="1"/>
  <c r="R23" i="2"/>
  <c r="S24" i="2" s="1"/>
  <c r="T25" i="2" s="1"/>
  <c r="U26" i="2" s="1"/>
  <c r="B24" i="2"/>
  <c r="C25" i="2" s="1"/>
  <c r="D26" i="2" s="1"/>
  <c r="AS23" i="2"/>
  <c r="AV23" i="2" s="1"/>
  <c r="R24" i="2"/>
  <c r="S25" i="2" s="1"/>
  <c r="T26" i="2" s="1"/>
  <c r="B25" i="2"/>
  <c r="C26" i="2" s="1"/>
  <c r="AS24" i="2"/>
  <c r="AV24" i="2" s="1"/>
  <c r="R25" i="2"/>
  <c r="S26" i="2" s="1"/>
  <c r="B26" i="2"/>
  <c r="AS25" i="2"/>
  <c r="AV25" i="2" s="1"/>
  <c r="R26" i="2"/>
  <c r="AT26" i="2"/>
  <c r="AU26" i="2"/>
  <c r="AX26" i="2"/>
  <c r="AR26" i="2"/>
  <c r="AT25" i="2"/>
  <c r="AU25" i="2"/>
  <c r="AX25" i="2"/>
  <c r="AR25" i="2"/>
  <c r="AT24" i="2"/>
  <c r="AU24" i="2"/>
  <c r="AX24" i="2"/>
  <c r="AR24" i="2"/>
  <c r="AT23" i="2"/>
  <c r="AU23" i="2"/>
  <c r="AX23" i="2"/>
  <c r="AR23" i="2"/>
  <c r="AT22" i="2"/>
  <c r="AU22" i="2"/>
  <c r="AX22" i="2"/>
  <c r="AR22" i="2"/>
  <c r="AT21" i="2"/>
  <c r="AU21" i="2"/>
  <c r="AX21" i="2"/>
  <c r="AR21" i="2"/>
  <c r="AT20" i="2"/>
  <c r="AU20" i="2"/>
  <c r="AX20" i="2"/>
  <c r="AR20" i="2"/>
  <c r="AT19" i="2"/>
  <c r="AU19" i="2"/>
  <c r="AX19" i="2"/>
  <c r="AR19" i="2"/>
  <c r="AT18" i="2"/>
  <c r="AU18" i="2"/>
  <c r="AX18" i="2"/>
  <c r="AR18" i="2"/>
  <c r="AT17" i="2"/>
  <c r="AU17" i="2"/>
  <c r="AX17" i="2"/>
  <c r="AR17" i="2"/>
  <c r="AT16" i="2"/>
  <c r="AU16" i="2"/>
  <c r="AX16" i="2"/>
  <c r="AR16" i="2"/>
  <c r="AT15" i="2"/>
  <c r="AU15" i="2"/>
  <c r="AX15" i="2"/>
  <c r="AR15" i="2"/>
  <c r="AT14" i="2"/>
  <c r="AU14" i="2"/>
  <c r="AX14" i="2"/>
  <c r="AR14" i="2"/>
  <c r="AT13" i="2"/>
  <c r="AU13" i="2"/>
  <c r="AX13" i="2"/>
  <c r="AR13" i="2"/>
  <c r="AT12" i="2"/>
  <c r="AU12" i="2"/>
  <c r="AX12" i="2"/>
  <c r="AR12" i="2"/>
  <c r="AT11" i="2"/>
  <c r="AU11" i="2"/>
  <c r="AX11" i="2"/>
  <c r="AR11" i="2"/>
  <c r="AT10" i="2"/>
  <c r="AU10" i="2"/>
  <c r="AX10" i="2"/>
  <c r="AR10" i="2"/>
  <c r="AT9" i="2"/>
  <c r="AU9" i="2"/>
  <c r="AX9" i="2"/>
  <c r="AR9" i="2"/>
  <c r="AT8" i="2"/>
  <c r="AU8" i="2"/>
  <c r="AX8" i="2"/>
  <c r="AR8" i="2"/>
  <c r="AT7" i="2"/>
  <c r="AU7" i="2"/>
  <c r="AX7" i="2"/>
  <c r="AR7" i="2"/>
  <c r="AT6" i="2"/>
  <c r="AU6" i="2"/>
  <c r="AX6" i="2"/>
  <c r="AR6" i="2"/>
  <c r="AX3" i="2"/>
</calcChain>
</file>

<file path=xl/sharedStrings.xml><?xml version="1.0" encoding="utf-8"?>
<sst xmlns="http://schemas.openxmlformats.org/spreadsheetml/2006/main" count="44" uniqueCount="36">
  <si>
    <t>Costo regeneración (USD/ha)</t>
  </si>
  <si>
    <t>PlaForNEA Misiones N: Pinus taeda; IS=21; N_ini=950; Supervivencia= 95%; Sin raleos.</t>
  </si>
  <si>
    <t>P</t>
  </si>
  <si>
    <t>Gastos anuales A&amp;I (USD/ha)</t>
  </si>
  <si>
    <t>Edad (años)</t>
  </si>
  <si>
    <t>VTCC (m3/ha)</t>
  </si>
  <si>
    <t>IngNetCosecha(USD/ha)</t>
  </si>
  <si>
    <t>VPS (USD/ha)</t>
  </si>
  <si>
    <t>IMA (m3/ha/año)</t>
  </si>
  <si>
    <t>S</t>
  </si>
  <si>
    <t>s</t>
  </si>
  <si>
    <t>V</t>
  </si>
  <si>
    <t>p=P/V</t>
  </si>
  <si>
    <t>Precio madera en pie (USD/m3)</t>
  </si>
  <si>
    <t>Tasa de interés anual</t>
  </si>
  <si>
    <t>Superficie (ha)</t>
  </si>
  <si>
    <t>Turno</t>
  </si>
  <si>
    <t>Valor Actual Bosque Ordenado</t>
  </si>
  <si>
    <t>Tiempo</t>
  </si>
  <si>
    <t>Superficie de los rodales por edad (ha)</t>
  </si>
  <si>
    <t>Superficie de cosecha de los rodales por edad (ha)</t>
  </si>
  <si>
    <t>Existencias</t>
  </si>
  <si>
    <t>Sup. Cosechada</t>
  </si>
  <si>
    <t>Vol. cosechado</t>
  </si>
  <si>
    <t>Ingreso</t>
  </si>
  <si>
    <t>Egreso</t>
  </si>
  <si>
    <t>Anualidad</t>
  </si>
  <si>
    <t>Total</t>
  </si>
  <si>
    <t>años</t>
  </si>
  <si>
    <t>(m³)</t>
  </si>
  <si>
    <t>(ha/año)</t>
  </si>
  <si>
    <t>(m3/año)</t>
  </si>
  <si>
    <t>(USD/año)</t>
  </si>
  <si>
    <t>Rendimientos PlaForNEA</t>
  </si>
  <si>
    <t>Edades (años)</t>
  </si>
  <si>
    <t>Volúmenes (m3/ha)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</si>
</sst>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\ %"/>
  </numFmts>
  <fonts count="3">
    <font>
      <sz val="11"/>
      <color rgb="FF000000"/>
      <name val="Calibri"/>
      <family val="2"/>
      <charset val="1"/>
    </font>
    <font>
      <sz val="10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3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2D05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Dinámica de las cosechas (volúmenes)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560" cap="rnd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es-A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Simulacion_ordenado!$AT$6:$AT$26</c:f>
              <c:numCache>
                <c:formatCode>0</c:formatCode>
                <c:ptCount val="21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  <c:pt idx="11">
                  <c:v>100000</c:v>
                </c:pt>
                <c:pt idx="12">
                  <c:v>100000</c:v>
                </c:pt>
                <c:pt idx="13">
                  <c:v>100000</c:v>
                </c:pt>
                <c:pt idx="14">
                  <c:v>100000</c:v>
                </c:pt>
                <c:pt idx="15">
                  <c:v>100000</c:v>
                </c:pt>
                <c:pt idx="16">
                  <c:v>100000</c:v>
                </c:pt>
                <c:pt idx="17">
                  <c:v>100000</c:v>
                </c:pt>
                <c:pt idx="18">
                  <c:v>100000</c:v>
                </c:pt>
                <c:pt idx="19">
                  <c:v>100000</c:v>
                </c:pt>
                <c:pt idx="20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F-4B98-B1A9-5C949D6C5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092662"/>
        <c:axId val="29421794"/>
      </c:lineChart>
      <c:catAx>
        <c:axId val="80926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Tiempo (años)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29421794"/>
        <c:crosses val="autoZero"/>
        <c:auto val="1"/>
        <c:lblAlgn val="ctr"/>
        <c:lblOffset val="100"/>
        <c:noMultiLvlLbl val="0"/>
      </c:catAx>
      <c:valAx>
        <c:axId val="2942179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Volúmenes (m3)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809266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Distribución de áreas por edad al inicio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es-A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Simulacion_ordenado!$B$6:$U$6</c:f>
              <c:numCache>
                <c:formatCode>0.0</c:formatCode>
                <c:ptCount val="20"/>
                <c:pt idx="0">
                  <c:v>284.7380410022779</c:v>
                </c:pt>
                <c:pt idx="1">
                  <c:v>284.7380410022779</c:v>
                </c:pt>
                <c:pt idx="2">
                  <c:v>284.7380410022779</c:v>
                </c:pt>
                <c:pt idx="3">
                  <c:v>284.7380410022779</c:v>
                </c:pt>
                <c:pt idx="4">
                  <c:v>284.7380410022779</c:v>
                </c:pt>
                <c:pt idx="5">
                  <c:v>284.7380410022779</c:v>
                </c:pt>
                <c:pt idx="6">
                  <c:v>284.7380410022779</c:v>
                </c:pt>
                <c:pt idx="7">
                  <c:v>284.7380410022779</c:v>
                </c:pt>
                <c:pt idx="8">
                  <c:v>284.7380410022779</c:v>
                </c:pt>
                <c:pt idx="9">
                  <c:v>284.7380410022779</c:v>
                </c:pt>
                <c:pt idx="10">
                  <c:v>284.7380410022779</c:v>
                </c:pt>
                <c:pt idx="11">
                  <c:v>284.7380410022779</c:v>
                </c:pt>
                <c:pt idx="12">
                  <c:v>284.7380410022779</c:v>
                </c:pt>
                <c:pt idx="13">
                  <c:v>284.7380410022779</c:v>
                </c:pt>
                <c:pt idx="14">
                  <c:v>284.7380410022779</c:v>
                </c:pt>
                <c:pt idx="15">
                  <c:v>284.7380410022779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8-47A4-AA4B-7223FABCF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52984"/>
        <c:axId val="23123646"/>
      </c:barChart>
      <c:catAx>
        <c:axId val="181529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Edad de los rodales (años)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23123646"/>
        <c:crosses val="autoZero"/>
        <c:auto val="1"/>
        <c:lblAlgn val="ctr"/>
        <c:lblOffset val="100"/>
        <c:noMultiLvlLbl val="0"/>
      </c:catAx>
      <c:valAx>
        <c:axId val="2312364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Superficies (ha)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1815298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Dinámica de las cosechas (superficies)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 cap="rnd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es-A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Simulacion_ordenado!$AS$6:$AS$26</c:f>
              <c:numCache>
                <c:formatCode>0.0</c:formatCode>
                <c:ptCount val="21"/>
                <c:pt idx="0">
                  <c:v>284.7380410022779</c:v>
                </c:pt>
                <c:pt idx="1">
                  <c:v>284.7380410022779</c:v>
                </c:pt>
                <c:pt idx="2">
                  <c:v>284.7380410022779</c:v>
                </c:pt>
                <c:pt idx="3">
                  <c:v>284.7380410022779</c:v>
                </c:pt>
                <c:pt idx="4">
                  <c:v>284.7380410022779</c:v>
                </c:pt>
                <c:pt idx="5">
                  <c:v>284.7380410022779</c:v>
                </c:pt>
                <c:pt idx="6">
                  <c:v>284.7380410022779</c:v>
                </c:pt>
                <c:pt idx="7">
                  <c:v>284.7380410022779</c:v>
                </c:pt>
                <c:pt idx="8">
                  <c:v>284.7380410022779</c:v>
                </c:pt>
                <c:pt idx="9">
                  <c:v>284.7380410022779</c:v>
                </c:pt>
                <c:pt idx="10">
                  <c:v>284.7380410022779</c:v>
                </c:pt>
                <c:pt idx="11">
                  <c:v>284.7380410022779</c:v>
                </c:pt>
                <c:pt idx="12">
                  <c:v>284.7380410022779</c:v>
                </c:pt>
                <c:pt idx="13">
                  <c:v>284.7380410022779</c:v>
                </c:pt>
                <c:pt idx="14">
                  <c:v>284.7380410022779</c:v>
                </c:pt>
                <c:pt idx="15">
                  <c:v>284.7380410022779</c:v>
                </c:pt>
                <c:pt idx="16">
                  <c:v>284.7380410022779</c:v>
                </c:pt>
                <c:pt idx="17">
                  <c:v>284.7380410022779</c:v>
                </c:pt>
                <c:pt idx="18">
                  <c:v>284.7380410022779</c:v>
                </c:pt>
                <c:pt idx="19">
                  <c:v>284.7380410022779</c:v>
                </c:pt>
                <c:pt idx="20">
                  <c:v>284.7380410022779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6-4BAC-AE5E-62817EB1C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8533033"/>
        <c:axId val="71438111"/>
      </c:lineChart>
      <c:catAx>
        <c:axId val="985330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Tiempo (años)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71438111"/>
        <c:crosses val="autoZero"/>
        <c:auto val="1"/>
        <c:lblAlgn val="ctr"/>
        <c:lblOffset val="100"/>
        <c:noMultiLvlLbl val="0"/>
      </c:catAx>
      <c:valAx>
        <c:axId val="7143811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n-US" sz="1000" b="0" strike="noStrike" spc="-1">
                    <a:solidFill>
                      <a:srgbClr val="595959"/>
                    </a:solidFill>
                    <a:latin typeface="Calibri"/>
                  </a:rPr>
                  <a:t>Volúmenes (m3)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s-AR"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9853303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219240</xdr:colOff>
      <xdr:row>44</xdr:row>
      <xdr:rowOff>0</xdr:rowOff>
    </xdr:from>
    <xdr:to>
      <xdr:col>40</xdr:col>
      <xdr:colOff>313920</xdr:colOff>
      <xdr:row>60</xdr:row>
      <xdr:rowOff>95070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438120</xdr:colOff>
      <xdr:row>31</xdr:row>
      <xdr:rowOff>9360</xdr:rowOff>
    </xdr:from>
    <xdr:to>
      <xdr:col>13</xdr:col>
      <xdr:colOff>84960</xdr:colOff>
      <xdr:row>47</xdr:row>
      <xdr:rowOff>104070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30</xdr:col>
      <xdr:colOff>228600</xdr:colOff>
      <xdr:row>27</xdr:row>
      <xdr:rowOff>9360</xdr:rowOff>
    </xdr:from>
    <xdr:to>
      <xdr:col>40</xdr:col>
      <xdr:colOff>323280</xdr:colOff>
      <xdr:row>43</xdr:row>
      <xdr:rowOff>104070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zoomScaleNormal="100" workbookViewId="0">
      <selection activeCell="B8" sqref="B8"/>
    </sheetView>
  </sheetViews>
  <sheetFormatPr defaultColWidth="8.5703125" defaultRowHeight="12.75"/>
  <cols>
    <col min="1" max="1" width="29" style="1" customWidth="1"/>
    <col min="2" max="2" width="14" style="1" customWidth="1"/>
    <col min="3" max="3" width="8.5703125" style="1"/>
    <col min="4" max="4" width="11" style="1" customWidth="1"/>
    <col min="5" max="5" width="12.7109375" style="1" customWidth="1"/>
    <col min="6" max="6" width="22.5703125" style="1" customWidth="1"/>
    <col min="7" max="7" width="12.85546875" style="1" customWidth="1"/>
    <col min="8" max="8" width="8.5703125" style="1"/>
    <col min="9" max="10" width="11.140625" style="1" customWidth="1"/>
    <col min="11" max="12" width="8.5703125" style="1"/>
    <col min="13" max="13" width="10.140625" style="1" bestFit="1" customWidth="1"/>
    <col min="14" max="16384" width="8.5703125" style="1"/>
  </cols>
  <sheetData>
    <row r="1" spans="1:14">
      <c r="A1" s="1" t="s">
        <v>0</v>
      </c>
      <c r="B1" s="3">
        <v>600</v>
      </c>
      <c r="D1" s="1" t="s">
        <v>1</v>
      </c>
      <c r="J1" s="1" t="s">
        <v>2</v>
      </c>
      <c r="K1" s="3">
        <v>100000</v>
      </c>
    </row>
    <row r="2" spans="1:14">
      <c r="A2" s="1" t="s">
        <v>3</v>
      </c>
      <c r="B2" s="3">
        <v>6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s="1" t="s">
        <v>13</v>
      </c>
      <c r="B3" s="3">
        <v>8</v>
      </c>
      <c r="D3" s="1">
        <v>4</v>
      </c>
      <c r="E3" s="3">
        <v>23</v>
      </c>
      <c r="F3" s="4">
        <f>(E3*$B$3)-$B$1</f>
        <v>-416</v>
      </c>
      <c r="G3" s="11">
        <f>-$B$1+F3/((1+$B$4)^D3-1)-($B$2/$B$4)</f>
        <v>-2650.3384472608104</v>
      </c>
      <c r="H3" s="12">
        <f>E3/D3</f>
        <v>5.75</v>
      </c>
      <c r="N3" s="12"/>
    </row>
    <row r="4" spans="1:14">
      <c r="A4" s="1" t="s">
        <v>14</v>
      </c>
      <c r="B4" s="3">
        <v>0.05</v>
      </c>
      <c r="D4" s="1">
        <v>5</v>
      </c>
      <c r="E4" s="3">
        <v>47.6</v>
      </c>
      <c r="F4" s="4">
        <f>(E4*$B$3)-$B$1</f>
        <v>-219.2</v>
      </c>
      <c r="G4" s="11">
        <f>-$B$1+F4/((1+$B$4)^D4-1)-($B$2/$B$4)</f>
        <v>-1513.3935149943272</v>
      </c>
      <c r="H4" s="12">
        <f>E4/D4</f>
        <v>9.52</v>
      </c>
      <c r="N4" s="12"/>
    </row>
    <row r="5" spans="1:14">
      <c r="D5" s="1">
        <v>6</v>
      </c>
      <c r="E5" s="3">
        <v>77.3</v>
      </c>
      <c r="F5" s="4">
        <f>(E5*$B$3)-$B$1</f>
        <v>18.399999999999977</v>
      </c>
      <c r="G5" s="11">
        <f>-$B$1+F5/((1+$B$4)^D5-1)-($B$2/$B$4)</f>
        <v>-665.89757173545081</v>
      </c>
      <c r="H5" s="12">
        <f>E5/D5</f>
        <v>12.883333333333333</v>
      </c>
      <c r="N5" s="12"/>
    </row>
    <row r="6" spans="1:14">
      <c r="D6" s="1">
        <v>7</v>
      </c>
      <c r="E6" s="3">
        <v>109.2</v>
      </c>
      <c r="F6" s="4">
        <f>(E6*$B$3)-$B$1</f>
        <v>273.60000000000002</v>
      </c>
      <c r="G6" s="11">
        <f>-$B$1+F6/((1+$B$4)^D6-1)-($B$2/$B$4)</f>
        <v>-47.929953462554067</v>
      </c>
      <c r="H6" s="12">
        <f>E6/D6</f>
        <v>15.6</v>
      </c>
      <c r="N6" s="12"/>
    </row>
    <row r="7" spans="1:14">
      <c r="D7" s="1">
        <v>8</v>
      </c>
      <c r="E7" s="3">
        <v>141.6</v>
      </c>
      <c r="F7" s="4">
        <f>(E7*$B$3)-$B$1</f>
        <v>532.79999999999995</v>
      </c>
      <c r="G7" s="11">
        <f>-$B$1+F7/((1+$B$4)^D7-1)-($B$2/$B$4)</f>
        <v>395.91564601657024</v>
      </c>
      <c r="H7" s="12">
        <f>E7/D7</f>
        <v>17.7</v>
      </c>
      <c r="J7" s="4">
        <f>$K$1/H7</f>
        <v>5649.7175141242942</v>
      </c>
      <c r="K7" s="4">
        <f>J7/D7</f>
        <v>706.21468926553678</v>
      </c>
      <c r="L7" s="1">
        <f>SUM(E7:$E$7)*K7</f>
        <v>100000</v>
      </c>
      <c r="M7" s="13">
        <f>$K$1/L7</f>
        <v>1</v>
      </c>
      <c r="N7" s="12"/>
    </row>
    <row r="8" spans="1:14">
      <c r="D8" s="1">
        <v>9</v>
      </c>
      <c r="E8" s="3">
        <v>173.2</v>
      </c>
      <c r="F8" s="4">
        <f>(E8*$B$3)-$B$1</f>
        <v>785.59999999999991</v>
      </c>
      <c r="G8" s="11">
        <f>-$B$1+F8/((1+$B$4)^D8-1)-($B$2/$B$4)</f>
        <v>704.92253657957758</v>
      </c>
      <c r="H8" s="12">
        <f>E8/D8</f>
        <v>19.244444444444444</v>
      </c>
      <c r="J8" s="4">
        <f>$K$1/H8</f>
        <v>5196.3048498845264</v>
      </c>
      <c r="K8" s="4">
        <f>J8/D8</f>
        <v>577.36720554272517</v>
      </c>
      <c r="L8" s="1">
        <f>SUM(E$7:$E8)*K8</f>
        <v>181755.19630484987</v>
      </c>
      <c r="M8" s="13">
        <f>$K$1/L8</f>
        <v>0.55019059720457442</v>
      </c>
      <c r="N8" s="12"/>
    </row>
    <row r="9" spans="1:14">
      <c r="D9" s="1">
        <v>10</v>
      </c>
      <c r="E9" s="3">
        <v>203.6</v>
      </c>
      <c r="F9" s="4">
        <f>(E9*$B$3)-$B$1</f>
        <v>1028.8</v>
      </c>
      <c r="G9" s="11">
        <f>-$B$1+F9/((1+$B$4)^D9-1)-($B$2/$B$4)</f>
        <v>915.88613448923638</v>
      </c>
      <c r="H9" s="12">
        <f>E9/D9</f>
        <v>20.36</v>
      </c>
      <c r="J9" s="4">
        <f>$K$1/H9</f>
        <v>4911.5913555992147</v>
      </c>
      <c r="K9" s="4">
        <f>J9/D9</f>
        <v>491.15913555992148</v>
      </c>
      <c r="L9" s="1">
        <f>SUM(E$7:$E9)*K9</f>
        <v>254616.89587426328</v>
      </c>
      <c r="M9" s="13">
        <f>$K$1/L9</f>
        <v>0.39274691358024688</v>
      </c>
      <c r="N9" s="12"/>
    </row>
    <row r="10" spans="1:14">
      <c r="B10" s="3"/>
      <c r="D10" s="1">
        <v>11</v>
      </c>
      <c r="E10" s="3">
        <v>232.4</v>
      </c>
      <c r="F10" s="4">
        <f>(E10*$B$3)-$B$1</f>
        <v>1259.2</v>
      </c>
      <c r="G10" s="11">
        <f>-$B$1+F10/((1+$B$4)^D10-1)-($B$2/$B$4)</f>
        <v>1052.6738433009841</v>
      </c>
      <c r="H10" s="12">
        <f>E10/D10</f>
        <v>21.127272727272729</v>
      </c>
      <c r="J10" s="4">
        <f>$K$1/H10</f>
        <v>4733.2185886402749</v>
      </c>
      <c r="K10" s="4">
        <f>J10/D10</f>
        <v>430.29259896729769</v>
      </c>
      <c r="L10" s="1">
        <f>SUM(E$7:$E10)*K10</f>
        <v>323063.6833046471</v>
      </c>
      <c r="M10" s="13">
        <f>$K$1/L10</f>
        <v>0.30953649440596703</v>
      </c>
      <c r="N10" s="12"/>
    </row>
    <row r="11" spans="1:14">
      <c r="B11" s="3"/>
      <c r="D11" s="1">
        <v>12</v>
      </c>
      <c r="E11" s="3">
        <v>259.39999999999998</v>
      </c>
      <c r="F11" s="4">
        <f>(E11*$B$3)-$B$1</f>
        <v>1475.1999999999998</v>
      </c>
      <c r="G11" s="11">
        <f>-$B$1+F11/((1+$B$4)^D11-1)-($B$2/$B$4)</f>
        <v>1133.6008972541372</v>
      </c>
      <c r="H11" s="12">
        <f>E11/D11</f>
        <v>21.616666666666664</v>
      </c>
      <c r="J11" s="4">
        <f>$K$1/H11</f>
        <v>4626.0601387818051</v>
      </c>
      <c r="K11" s="4">
        <f>J11/D11</f>
        <v>385.50501156515043</v>
      </c>
      <c r="L11" s="1">
        <f>SUM(E$7:$E11)*K11</f>
        <v>389437.16268311493</v>
      </c>
      <c r="M11" s="13">
        <f>$K$1/L11</f>
        <v>0.25678083547812308</v>
      </c>
      <c r="N11" s="12"/>
    </row>
    <row r="12" spans="1:14">
      <c r="B12" s="3"/>
      <c r="D12" s="1">
        <v>13</v>
      </c>
      <c r="E12" s="3">
        <v>284.7</v>
      </c>
      <c r="F12" s="4">
        <f>(E12*$B$3)-$B$1</f>
        <v>1677.6</v>
      </c>
      <c r="G12" s="11">
        <f>-$B$1+F12/((1+$B$4)^D12-1)-($B$2/$B$4)</f>
        <v>1174.2038329075974</v>
      </c>
      <c r="H12" s="12">
        <f>E12/D12</f>
        <v>21.9</v>
      </c>
      <c r="J12" s="4">
        <f>$K$1/H12</f>
        <v>4566.210045662101</v>
      </c>
      <c r="K12" s="4">
        <f>J12/D12</f>
        <v>351.24692658939239</v>
      </c>
      <c r="L12" s="1">
        <f>SUM(E$7:$E12)*K12</f>
        <v>454829.64524060418</v>
      </c>
      <c r="M12" s="13">
        <f>$K$1/L12</f>
        <v>0.21986253764769478</v>
      </c>
      <c r="N12" s="12"/>
    </row>
    <row r="13" spans="1:14">
      <c r="B13" s="3"/>
      <c r="D13" s="1">
        <v>14</v>
      </c>
      <c r="E13" s="3">
        <v>308.39999999999998</v>
      </c>
      <c r="F13" s="4">
        <f>(E13*$B$3)-$B$1</f>
        <v>1867.1999999999998</v>
      </c>
      <c r="G13" s="11">
        <f>-$B$1+F13/((1+$B$4)^D13-1)-($B$2/$B$4)</f>
        <v>1185.4391154119269</v>
      </c>
      <c r="H13" s="12">
        <f>E13/D13</f>
        <v>22.028571428571428</v>
      </c>
      <c r="J13" s="4">
        <f>$K$1/H13</f>
        <v>4539.5590142671854</v>
      </c>
      <c r="K13" s="4">
        <f>J13/D13</f>
        <v>324.25421530479895</v>
      </c>
      <c r="L13" s="1">
        <f>SUM(E$7:$E13)*K13</f>
        <v>519876.78339818405</v>
      </c>
      <c r="M13" s="13">
        <f>$K$1/L13</f>
        <v>0.19235327137778338</v>
      </c>
      <c r="N13" s="12"/>
    </row>
    <row r="14" spans="1:14">
      <c r="B14" s="3"/>
      <c r="D14" s="1">
        <v>15</v>
      </c>
      <c r="E14" s="3">
        <v>330.5</v>
      </c>
      <c r="F14" s="4">
        <f>(E14*$B$3)-$B$1</f>
        <v>2044</v>
      </c>
      <c r="G14" s="11">
        <f>-$B$1+F14/((1+$B$4)^D14-1)-($B$2/$B$4)</f>
        <v>1174.472717465909</v>
      </c>
      <c r="H14" s="12">
        <f>E14/D14</f>
        <v>22.033333333333335</v>
      </c>
      <c r="J14" s="4">
        <f>$K$1/H14</f>
        <v>4538.5779122541599</v>
      </c>
      <c r="K14" s="4">
        <f>J14/D14</f>
        <v>302.57186081694397</v>
      </c>
      <c r="L14" s="1">
        <f>SUM(E$7:$E14)*K14</f>
        <v>585113.46444780612</v>
      </c>
      <c r="M14" s="13">
        <f>$K$1/L14</f>
        <v>0.17090702244285869</v>
      </c>
      <c r="N14" s="12"/>
    </row>
    <row r="15" spans="1:14">
      <c r="B15" s="3"/>
      <c r="D15" s="1">
        <v>16</v>
      </c>
      <c r="E15" s="3">
        <v>351.2</v>
      </c>
      <c r="F15" s="4">
        <f>(E15*$B$3)-$B$1</f>
        <v>2209.6</v>
      </c>
      <c r="G15" s="11">
        <f>-$B$1+F15/((1+$B$4)^D15-1)-($B$2/$B$4)</f>
        <v>1147.9917733481198</v>
      </c>
      <c r="H15" s="12">
        <f>E15/D15</f>
        <v>21.95</v>
      </c>
      <c r="J15" s="4">
        <f>$K$1/H15</f>
        <v>4555.8086560364463</v>
      </c>
      <c r="K15" s="4">
        <f>J15/D15</f>
        <v>284.7380410022779</v>
      </c>
      <c r="L15" s="1">
        <f>SUM(E$7:$E15)*K15</f>
        <v>650626.42369020486</v>
      </c>
      <c r="M15" s="13">
        <f>$K$1/L15</f>
        <v>0.15369803063457335</v>
      </c>
      <c r="N15" s="12"/>
    </row>
    <row r="16" spans="1:14">
      <c r="B16" s="3"/>
      <c r="D16" s="1">
        <v>17</v>
      </c>
      <c r="E16" s="3">
        <v>370.4</v>
      </c>
      <c r="F16" s="4">
        <f>(E16*$B$3)-$B$1</f>
        <v>2363.1999999999998</v>
      </c>
      <c r="G16" s="11">
        <f>-$B$1+F16/((1+$B$4)^D16-1)-($B$2/$B$4)</f>
        <v>1109.076234787505</v>
      </c>
      <c r="H16" s="12">
        <f>E16/D16</f>
        <v>21.788235294117644</v>
      </c>
      <c r="J16" s="4">
        <f>$K$1/H16</f>
        <v>4589.6328293736506</v>
      </c>
      <c r="K16" s="4">
        <f>J16/D16</f>
        <v>269.97840172786181</v>
      </c>
      <c r="L16" s="1">
        <f>SUM(E$7:$E16)*K16</f>
        <v>716900.64794816414</v>
      </c>
      <c r="M16" s="13">
        <f>$K$1/L16</f>
        <v>0.13948934247194397</v>
      </c>
      <c r="N16" s="12"/>
    </row>
    <row r="17" spans="4:14">
      <c r="D17" s="1">
        <v>18</v>
      </c>
      <c r="E17" s="3">
        <v>388.5</v>
      </c>
      <c r="F17" s="4">
        <f>(E17*$B$3)-$B$1</f>
        <v>2508</v>
      </c>
      <c r="G17" s="11">
        <f>-$B$1+F17/((1+$B$4)^D17-1)-($B$2/$B$4)</f>
        <v>1062.9985115579582</v>
      </c>
      <c r="H17" s="12">
        <f>E17/D17</f>
        <v>21.583333333333332</v>
      </c>
      <c r="J17" s="4">
        <f>$K$1/H17</f>
        <v>4633.2046332046339</v>
      </c>
      <c r="K17" s="4">
        <f>J17/D17</f>
        <v>257.40025740025743</v>
      </c>
      <c r="L17" s="1">
        <f>SUM(E$7:$E17)*K17</f>
        <v>783500.64350064355</v>
      </c>
      <c r="M17" s="13">
        <f>$K$1/L17</f>
        <v>0.12763231380794374</v>
      </c>
      <c r="N17" s="12"/>
    </row>
    <row r="18" spans="4:14">
      <c r="D18" s="1">
        <v>19</v>
      </c>
      <c r="E18" s="3">
        <v>405.3</v>
      </c>
      <c r="F18" s="4">
        <f>(E18*$B$3)-$B$1</f>
        <v>2642.4</v>
      </c>
      <c r="G18" s="11">
        <f>-$B$1+F18/((1+$B$4)^D18-1)-($B$2/$B$4)</f>
        <v>1010.5083086550533</v>
      </c>
      <c r="H18" s="12">
        <f>E18/D18</f>
        <v>21.331578947368421</v>
      </c>
      <c r="J18" s="4">
        <f>$K$1/H18</f>
        <v>4687.8855169010612</v>
      </c>
      <c r="K18" s="4">
        <f>J18/D18</f>
        <v>246.73081667900323</v>
      </c>
      <c r="L18" s="1">
        <f>SUM(E$7:$E18)*K18</f>
        <v>851023.93288921786</v>
      </c>
      <c r="M18" s="13">
        <f>$K$1/L18</f>
        <v>0.11750550852371565</v>
      </c>
      <c r="N18" s="12"/>
    </row>
    <row r="19" spans="4:14">
      <c r="D19" s="1">
        <v>20</v>
      </c>
      <c r="E19" s="3">
        <v>421.1</v>
      </c>
      <c r="F19" s="4">
        <f>(E19*$B$3)-$B$1</f>
        <v>2768.8</v>
      </c>
      <c r="G19" s="11">
        <f>-$B$1+F19/((1+$B$4)^D19-1)-($B$2/$B$4)</f>
        <v>954.71350827172205</v>
      </c>
      <c r="H19" s="12">
        <f>E19/D19</f>
        <v>21.055</v>
      </c>
      <c r="J19" s="4">
        <f>$K$1/H19</f>
        <v>4749.4656851104255</v>
      </c>
      <c r="K19" s="4">
        <f>J19/D19</f>
        <v>237.47328425552126</v>
      </c>
      <c r="L19" s="1">
        <f>SUM(E$7:$E19)*K19</f>
        <v>919092.85205414391</v>
      </c>
      <c r="M19" s="13">
        <f>$K$1/L19</f>
        <v>0.10880293517298401</v>
      </c>
      <c r="N19" s="12"/>
    </row>
  </sheetData>
  <conditionalFormatting sqref="G3:G19">
    <cfRule type="top10" dxfId="1" priority="2" rank="1"/>
  </conditionalFormatting>
  <conditionalFormatting sqref="H3:H19">
    <cfRule type="top10" dxfId="0" priority="1" rank="1"/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7"/>
  <sheetViews>
    <sheetView tabSelected="1" zoomScaleNormal="100" workbookViewId="0">
      <selection activeCell="C1" sqref="C1"/>
    </sheetView>
  </sheetViews>
  <sheetFormatPr defaultColWidth="8.7109375" defaultRowHeight="12.75"/>
  <cols>
    <col min="1" max="1" width="8.7109375" style="1"/>
    <col min="2" max="21" width="6.7109375" style="1" customWidth="1"/>
    <col min="22" max="22" width="4.28515625" style="1" customWidth="1"/>
    <col min="23" max="42" width="6.7109375" style="1" customWidth="1"/>
    <col min="43" max="43" width="8.7109375" style="1"/>
    <col min="44" max="50" width="14" style="1" customWidth="1"/>
    <col min="51" max="16384" width="8.7109375" style="1"/>
  </cols>
  <sheetData>
    <row r="1" spans="1:50">
      <c r="A1" s="1" t="s">
        <v>15</v>
      </c>
      <c r="C1" s="2">
        <f>Tabla_9_2!J15</f>
        <v>4555.8086560364463</v>
      </c>
      <c r="AS1" s="1" t="s">
        <v>0</v>
      </c>
      <c r="AT1" s="3">
        <v>600</v>
      </c>
      <c r="AV1" s="1" t="s">
        <v>14</v>
      </c>
      <c r="AX1" s="3">
        <v>0.05</v>
      </c>
    </row>
    <row r="2" spans="1:50">
      <c r="A2" s="1" t="s">
        <v>16</v>
      </c>
      <c r="C2" s="3">
        <f>Tabla_9_2!D15</f>
        <v>16</v>
      </c>
      <c r="AS2" s="1" t="s">
        <v>3</v>
      </c>
      <c r="AT2" s="3">
        <v>6</v>
      </c>
      <c r="AV2" s="1" t="s">
        <v>13</v>
      </c>
      <c r="AX2" s="3">
        <v>8</v>
      </c>
    </row>
    <row r="3" spans="1:50">
      <c r="A3" s="1" t="s">
        <v>10</v>
      </c>
      <c r="C3" s="4">
        <f>C1/C2</f>
        <v>284.7380410022779</v>
      </c>
      <c r="AV3" s="1" t="s">
        <v>17</v>
      </c>
      <c r="AW3" s="3"/>
      <c r="AX3" s="5">
        <f>AX6/AX1</f>
        <v>12036446.469248291</v>
      </c>
    </row>
    <row r="4" spans="1:50">
      <c r="A4" s="6" t="s">
        <v>18</v>
      </c>
      <c r="B4" s="7" t="s">
        <v>19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8" t="s">
        <v>20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R4" s="9" t="s">
        <v>21</v>
      </c>
      <c r="AS4" s="9" t="s">
        <v>22</v>
      </c>
      <c r="AT4" s="9" t="s">
        <v>23</v>
      </c>
      <c r="AU4" s="9" t="s">
        <v>24</v>
      </c>
      <c r="AV4" s="9" t="s">
        <v>25</v>
      </c>
      <c r="AW4" s="9" t="s">
        <v>26</v>
      </c>
      <c r="AX4" s="9" t="s">
        <v>27</v>
      </c>
    </row>
    <row r="5" spans="1:50">
      <c r="A5" s="6" t="s">
        <v>28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W5" s="8">
        <v>1</v>
      </c>
      <c r="X5" s="8">
        <v>2</v>
      </c>
      <c r="Y5" s="8">
        <v>3</v>
      </c>
      <c r="Z5" s="8">
        <v>4</v>
      </c>
      <c r="AA5" s="8">
        <v>5</v>
      </c>
      <c r="AB5" s="8">
        <v>6</v>
      </c>
      <c r="AC5" s="8">
        <v>7</v>
      </c>
      <c r="AD5" s="8">
        <v>8</v>
      </c>
      <c r="AE5" s="8">
        <v>9</v>
      </c>
      <c r="AF5" s="8">
        <v>10</v>
      </c>
      <c r="AG5" s="8">
        <v>11</v>
      </c>
      <c r="AH5" s="8">
        <v>12</v>
      </c>
      <c r="AI5" s="8">
        <v>13</v>
      </c>
      <c r="AJ5" s="8">
        <v>14</v>
      </c>
      <c r="AK5" s="8">
        <v>15</v>
      </c>
      <c r="AL5" s="8">
        <v>16</v>
      </c>
      <c r="AM5" s="8">
        <v>17</v>
      </c>
      <c r="AN5" s="8">
        <v>18</v>
      </c>
      <c r="AO5" s="8">
        <v>19</v>
      </c>
      <c r="AP5" s="8">
        <v>20</v>
      </c>
      <c r="AR5" s="9" t="s">
        <v>29</v>
      </c>
      <c r="AS5" s="9" t="s">
        <v>30</v>
      </c>
      <c r="AT5" s="9" t="s">
        <v>31</v>
      </c>
      <c r="AU5" s="9" t="s">
        <v>32</v>
      </c>
      <c r="AV5" s="9" t="s">
        <v>32</v>
      </c>
      <c r="AW5" s="9" t="s">
        <v>32</v>
      </c>
      <c r="AX5" s="9" t="s">
        <v>32</v>
      </c>
    </row>
    <row r="6" spans="1:50">
      <c r="A6" s="10">
        <v>0</v>
      </c>
      <c r="B6" s="4">
        <f>IF(B5&lt;=$C$2,$C$3,0)</f>
        <v>284.7380410022779</v>
      </c>
      <c r="C6" s="4">
        <f>IF(C5&lt;=$C$2,$C$3,0)</f>
        <v>284.7380410022779</v>
      </c>
      <c r="D6" s="4">
        <f>IF(D5&lt;=$C$2,$C$3,0)</f>
        <v>284.7380410022779</v>
      </c>
      <c r="E6" s="4">
        <f>IF(E5&lt;=$C$2,$C$3,0)</f>
        <v>284.7380410022779</v>
      </c>
      <c r="F6" s="4">
        <f>IF(F5&lt;=$C$2,$C$3,0)</f>
        <v>284.7380410022779</v>
      </c>
      <c r="G6" s="4">
        <f>IF(G5&lt;=$C$2,$C$3,0)</f>
        <v>284.7380410022779</v>
      </c>
      <c r="H6" s="4">
        <f>IF(H5&lt;=$C$2,$C$3,0)</f>
        <v>284.7380410022779</v>
      </c>
      <c r="I6" s="4">
        <f>IF(I5&lt;=$C$2,$C$3,0)</f>
        <v>284.7380410022779</v>
      </c>
      <c r="J6" s="4">
        <f>IF(J5&lt;=$C$2,$C$3,0)</f>
        <v>284.7380410022779</v>
      </c>
      <c r="K6" s="4">
        <f>IF(K5&lt;=$C$2,$C$3,0)</f>
        <v>284.7380410022779</v>
      </c>
      <c r="L6" s="4">
        <f>IF(L5&lt;=$C$2,$C$3,0)</f>
        <v>284.7380410022779</v>
      </c>
      <c r="M6" s="4">
        <f>IF(M5&lt;=$C$2,$C$3,0)</f>
        <v>284.7380410022779</v>
      </c>
      <c r="N6" s="4">
        <f>IF(N5&lt;=$C$2,$C$3,0)</f>
        <v>284.7380410022779</v>
      </c>
      <c r="O6" s="4">
        <f>IF(O5&lt;=$C$2,$C$3,0)</f>
        <v>284.7380410022779</v>
      </c>
      <c r="P6" s="4">
        <f>IF(P5&lt;=$C$2,$C$3,0)</f>
        <v>284.7380410022779</v>
      </c>
      <c r="Q6" s="4">
        <f>IF(Q5&lt;=$C$2,$C$3,0)</f>
        <v>284.7380410022779</v>
      </c>
      <c r="R6" s="4">
        <f>IF(R5&lt;=$C$2,$C$3,0)</f>
        <v>0</v>
      </c>
      <c r="S6" s="4">
        <f>IF(S5&lt;=$C$2,$C$3,0)</f>
        <v>0</v>
      </c>
      <c r="T6" s="4">
        <f>IF(T5&lt;=$C$2,$C$3,0)</f>
        <v>0</v>
      </c>
      <c r="U6" s="4">
        <f>IF(U5&lt;=$C$2,$C$3,0)</f>
        <v>0</v>
      </c>
      <c r="W6" s="4">
        <f>IF(W$5=$C$2,B6,0)</f>
        <v>0</v>
      </c>
      <c r="X6" s="4">
        <f>IF(X$5=$C$2,C6,0)</f>
        <v>0</v>
      </c>
      <c r="Y6" s="4">
        <f>IF(Y$5=$C$2,D6,0)</f>
        <v>0</v>
      </c>
      <c r="Z6" s="4">
        <f>IF(Z$5=$C$2,E6,0)</f>
        <v>0</v>
      </c>
      <c r="AA6" s="4">
        <f>IF(AA$5=$C$2,F6,0)</f>
        <v>0</v>
      </c>
      <c r="AB6" s="4">
        <f>IF(AB$5=$C$2,G6,0)</f>
        <v>0</v>
      </c>
      <c r="AC6" s="4">
        <f>IF(AC$5=$C$2,H6,0)</f>
        <v>0</v>
      </c>
      <c r="AD6" s="4">
        <f>IF(AD$5=$C$2,I6,0)</f>
        <v>0</v>
      </c>
      <c r="AE6" s="4">
        <f>IF(AE$5=$C$2,J6,0)</f>
        <v>0</v>
      </c>
      <c r="AF6" s="4">
        <f>IF(AF$5=$C$2,K6,0)</f>
        <v>0</v>
      </c>
      <c r="AG6" s="4">
        <f>IF(AG$5=$C$2,L6,0)</f>
        <v>0</v>
      </c>
      <c r="AH6" s="4">
        <f>IF(AH$5=$C$2,M6,0)</f>
        <v>0</v>
      </c>
      <c r="AI6" s="4">
        <f>IF(AI$5=$C$2,N6,0)</f>
        <v>0</v>
      </c>
      <c r="AJ6" s="4">
        <f>IF(AJ$5=$C$2,O6,0)</f>
        <v>0</v>
      </c>
      <c r="AK6" s="4">
        <f>IF(AK$5=$C$2,P6,0)</f>
        <v>0</v>
      </c>
      <c r="AL6" s="4">
        <f>IF(AL$5=$C$2,Q6,0)</f>
        <v>284.7380410022779</v>
      </c>
      <c r="AM6" s="4">
        <f>IF(AM$5=$C$2,R6,0)</f>
        <v>0</v>
      </c>
      <c r="AN6" s="4">
        <f>IF(AN$5=$C$2,S6,0)</f>
        <v>0</v>
      </c>
      <c r="AO6" s="4">
        <f>IF(AO$5=$C$2,T6,0)</f>
        <v>0</v>
      </c>
      <c r="AP6" s="4">
        <f>IF(AP$5=$C$2,U6,0)</f>
        <v>0</v>
      </c>
      <c r="AR6" s="11">
        <f>SUMPRODUCT(B6:U6,$B$30:$U$30)</f>
        <v>650626.42369020497</v>
      </c>
      <c r="AS6" s="4">
        <f>SUM(W6:AP6)</f>
        <v>284.7380410022779</v>
      </c>
      <c r="AT6" s="11">
        <f>SUMPRODUCT(W6:AP6,$B$30:$U$30)</f>
        <v>100000</v>
      </c>
      <c r="AU6" s="11">
        <f>AT6*$AX$2</f>
        <v>800000</v>
      </c>
      <c r="AV6" s="11">
        <f>AS6*$AT$1</f>
        <v>170842.82460136674</v>
      </c>
      <c r="AW6" s="11">
        <f>$C$1*$AT$2</f>
        <v>27334.851936218678</v>
      </c>
      <c r="AX6" s="11">
        <f>AU6-AV6-AW6</f>
        <v>601822.32346241456</v>
      </c>
    </row>
    <row r="7" spans="1:50">
      <c r="A7" s="10">
        <v>1</v>
      </c>
      <c r="B7" s="4">
        <f>SUM(W6:AP6)</f>
        <v>284.7380410022779</v>
      </c>
      <c r="C7" s="4">
        <f>B6-W6</f>
        <v>284.7380410022779</v>
      </c>
      <c r="D7" s="4">
        <f>C6-X6</f>
        <v>284.7380410022779</v>
      </c>
      <c r="E7" s="4">
        <f>D6-Y6</f>
        <v>284.7380410022779</v>
      </c>
      <c r="F7" s="4">
        <f>E6-Z6</f>
        <v>284.7380410022779</v>
      </c>
      <c r="G7" s="4">
        <f>F6-AA6</f>
        <v>284.7380410022779</v>
      </c>
      <c r="H7" s="4">
        <f>G6-AB6</f>
        <v>284.7380410022779</v>
      </c>
      <c r="I7" s="4">
        <f>H6-AC6</f>
        <v>284.7380410022779</v>
      </c>
      <c r="J7" s="4">
        <f>I6-AD6</f>
        <v>284.7380410022779</v>
      </c>
      <c r="K7" s="4">
        <f>J6-AE6</f>
        <v>284.7380410022779</v>
      </c>
      <c r="L7" s="4">
        <f>K6-AF6</f>
        <v>284.7380410022779</v>
      </c>
      <c r="M7" s="4">
        <f>L6-AG6</f>
        <v>284.7380410022779</v>
      </c>
      <c r="N7" s="4">
        <f>M6-AH6</f>
        <v>284.7380410022779</v>
      </c>
      <c r="O7" s="4">
        <f>N6-AI6</f>
        <v>284.7380410022779</v>
      </c>
      <c r="P7" s="4">
        <f>O6-AJ6</f>
        <v>284.7380410022779</v>
      </c>
      <c r="Q7" s="4">
        <f>P6-AK6</f>
        <v>284.7380410022779</v>
      </c>
      <c r="R7" s="4">
        <f>Q6-AL6</f>
        <v>0</v>
      </c>
      <c r="S7" s="4">
        <f>R6-AM6</f>
        <v>0</v>
      </c>
      <c r="T7" s="4">
        <f>S6-AN6</f>
        <v>0</v>
      </c>
      <c r="U7" s="4">
        <f>T6-AO6</f>
        <v>0</v>
      </c>
      <c r="W7" s="4">
        <f>IF(W$5=$C$2,B7,0)</f>
        <v>0</v>
      </c>
      <c r="X7" s="4">
        <f>IF(X$5=$C$2,C7,0)</f>
        <v>0</v>
      </c>
      <c r="Y7" s="4">
        <f>IF(Y$5=$C$2,D7,0)</f>
        <v>0</v>
      </c>
      <c r="Z7" s="4">
        <f>IF(Z$5=$C$2,E7,0)</f>
        <v>0</v>
      </c>
      <c r="AA7" s="4">
        <f>IF(AA$5=$C$2,F7,0)</f>
        <v>0</v>
      </c>
      <c r="AB7" s="4">
        <f>IF(AB$5=$C$2,G7,0)</f>
        <v>0</v>
      </c>
      <c r="AC7" s="4">
        <f>IF(AC$5=$C$2,H7,0)</f>
        <v>0</v>
      </c>
      <c r="AD7" s="4">
        <f>IF(AD$5=$C$2,I7,0)</f>
        <v>0</v>
      </c>
      <c r="AE7" s="4">
        <f>IF(AE$5=$C$2,J7,0)</f>
        <v>0</v>
      </c>
      <c r="AF7" s="4">
        <f>IF(AF$5=$C$2,K7,0)</f>
        <v>0</v>
      </c>
      <c r="AG7" s="4">
        <f>IF(AG$5=$C$2,L7,0)</f>
        <v>0</v>
      </c>
      <c r="AH7" s="4">
        <f>IF(AH$5=$C$2,M7,0)</f>
        <v>0</v>
      </c>
      <c r="AI7" s="4">
        <f>IF(AI$5=$C$2,N7,0)</f>
        <v>0</v>
      </c>
      <c r="AJ7" s="4">
        <f>IF(AJ$5=$C$2,O7,0)</f>
        <v>0</v>
      </c>
      <c r="AK7" s="4">
        <f>IF(AK$5=$C$2,P7,0)</f>
        <v>0</v>
      </c>
      <c r="AL7" s="4">
        <f>IF(AL$5=$C$2,Q7,0)</f>
        <v>284.7380410022779</v>
      </c>
      <c r="AM7" s="4">
        <f>IF(AM$5=$C$2,R7,0)</f>
        <v>0</v>
      </c>
      <c r="AN7" s="4">
        <f>IF(AN$5=$C$2,S7,0)</f>
        <v>0</v>
      </c>
      <c r="AO7" s="4">
        <f>IF(AO$5=$C$2,T7,0)</f>
        <v>0</v>
      </c>
      <c r="AP7" s="4">
        <f>IF(AP$5=$C$2,U7,0)</f>
        <v>0</v>
      </c>
      <c r="AR7" s="11">
        <f>SUMPRODUCT(B7:U7,$B$30:$U$30)</f>
        <v>650626.42369020497</v>
      </c>
      <c r="AS7" s="4">
        <f>SUM(W7:AP7)</f>
        <v>284.7380410022779</v>
      </c>
      <c r="AT7" s="11">
        <f>SUMPRODUCT(W7:AP7,$B$30:$U$30)</f>
        <v>100000</v>
      </c>
      <c r="AU7" s="11">
        <f>AT7*$AX$2</f>
        <v>800000</v>
      </c>
      <c r="AV7" s="11">
        <f>AS7*$AT$1</f>
        <v>170842.82460136674</v>
      </c>
      <c r="AW7" s="11">
        <f>$C$1*$AT$2</f>
        <v>27334.851936218678</v>
      </c>
      <c r="AX7" s="11">
        <f>AU7-AV7-AW7</f>
        <v>601822.32346241456</v>
      </c>
    </row>
    <row r="8" spans="1:50">
      <c r="A8" s="10">
        <v>2</v>
      </c>
      <c r="B8" s="4">
        <f>SUM(W7:AP7)</f>
        <v>284.7380410022779</v>
      </c>
      <c r="C8" s="4">
        <f>B7-W7</f>
        <v>284.7380410022779</v>
      </c>
      <c r="D8" s="4">
        <f>C7-X7</f>
        <v>284.7380410022779</v>
      </c>
      <c r="E8" s="4">
        <f>D7-Y7</f>
        <v>284.7380410022779</v>
      </c>
      <c r="F8" s="4">
        <f>E7-Z7</f>
        <v>284.7380410022779</v>
      </c>
      <c r="G8" s="4">
        <f>F7-AA7</f>
        <v>284.7380410022779</v>
      </c>
      <c r="H8" s="4">
        <f>G7-AB7</f>
        <v>284.7380410022779</v>
      </c>
      <c r="I8" s="4">
        <f>H7-AC7</f>
        <v>284.7380410022779</v>
      </c>
      <c r="J8" s="4">
        <f>I7-AD7</f>
        <v>284.7380410022779</v>
      </c>
      <c r="K8" s="4">
        <f>J7-AE7</f>
        <v>284.7380410022779</v>
      </c>
      <c r="L8" s="4">
        <f>K7-AF7</f>
        <v>284.7380410022779</v>
      </c>
      <c r="M8" s="4">
        <f>L7-AG7</f>
        <v>284.7380410022779</v>
      </c>
      <c r="N8" s="4">
        <f>M7-AH7</f>
        <v>284.7380410022779</v>
      </c>
      <c r="O8" s="4">
        <f>N7-AI7</f>
        <v>284.7380410022779</v>
      </c>
      <c r="P8" s="4">
        <f>O7-AJ7</f>
        <v>284.7380410022779</v>
      </c>
      <c r="Q8" s="4">
        <f>P7-AK7</f>
        <v>284.7380410022779</v>
      </c>
      <c r="R8" s="4">
        <f>Q7-AL7</f>
        <v>0</v>
      </c>
      <c r="S8" s="4">
        <f>R7-AM7</f>
        <v>0</v>
      </c>
      <c r="T8" s="4">
        <f>S7-AN7</f>
        <v>0</v>
      </c>
      <c r="U8" s="4">
        <f>T7-AO7</f>
        <v>0</v>
      </c>
      <c r="W8" s="4">
        <f>IF(W$5=$C$2,B8,0)</f>
        <v>0</v>
      </c>
      <c r="X8" s="4">
        <f>IF(X$5=$C$2,C8,0)</f>
        <v>0</v>
      </c>
      <c r="Y8" s="4">
        <f>IF(Y$5=$C$2,D8,0)</f>
        <v>0</v>
      </c>
      <c r="Z8" s="4">
        <f>IF(Z$5=$C$2,E8,0)</f>
        <v>0</v>
      </c>
      <c r="AA8" s="4">
        <f>IF(AA$5=$C$2,F8,0)</f>
        <v>0</v>
      </c>
      <c r="AB8" s="4">
        <f>IF(AB$5=$C$2,G8,0)</f>
        <v>0</v>
      </c>
      <c r="AC8" s="4">
        <f>IF(AC$5=$C$2,H8,0)</f>
        <v>0</v>
      </c>
      <c r="AD8" s="4">
        <f>IF(AD$5=$C$2,I8,0)</f>
        <v>0</v>
      </c>
      <c r="AE8" s="4">
        <f>IF(AE$5=$C$2,J8,0)</f>
        <v>0</v>
      </c>
      <c r="AF8" s="4">
        <f>IF(AF$5=$C$2,K8,0)</f>
        <v>0</v>
      </c>
      <c r="AG8" s="4">
        <f>IF(AG$5=$C$2,L8,0)</f>
        <v>0</v>
      </c>
      <c r="AH8" s="4">
        <f>IF(AH$5=$C$2,M8,0)</f>
        <v>0</v>
      </c>
      <c r="AI8" s="4">
        <f>IF(AI$5=$C$2,N8,0)</f>
        <v>0</v>
      </c>
      <c r="AJ8" s="4">
        <f>IF(AJ$5=$C$2,O8,0)</f>
        <v>0</v>
      </c>
      <c r="AK8" s="4">
        <f>IF(AK$5=$C$2,P8,0)</f>
        <v>0</v>
      </c>
      <c r="AL8" s="4">
        <f>IF(AL$5=$C$2,Q8,0)</f>
        <v>284.7380410022779</v>
      </c>
      <c r="AM8" s="4">
        <f>IF(AM$5=$C$2,R8,0)</f>
        <v>0</v>
      </c>
      <c r="AN8" s="4">
        <f>IF(AN$5=$C$2,S8,0)</f>
        <v>0</v>
      </c>
      <c r="AO8" s="4">
        <f>IF(AO$5=$C$2,T8,0)</f>
        <v>0</v>
      </c>
      <c r="AP8" s="4">
        <f>IF(AP$5=$C$2,U8,0)</f>
        <v>0</v>
      </c>
      <c r="AR8" s="11">
        <f>SUMPRODUCT(B8:U8,$B$30:$U$30)</f>
        <v>650626.42369020497</v>
      </c>
      <c r="AS8" s="4">
        <f>SUM(W8:AP8)</f>
        <v>284.7380410022779</v>
      </c>
      <c r="AT8" s="11">
        <f>SUMPRODUCT(W8:AP8,$B$30:$U$30)</f>
        <v>100000</v>
      </c>
      <c r="AU8" s="11">
        <f>AT8*$AX$2</f>
        <v>800000</v>
      </c>
      <c r="AV8" s="11">
        <f>AS8*$AT$1</f>
        <v>170842.82460136674</v>
      </c>
      <c r="AW8" s="11">
        <f>$C$1*$AT$2</f>
        <v>27334.851936218678</v>
      </c>
      <c r="AX8" s="11">
        <f>AU8-AV8-AW8</f>
        <v>601822.32346241456</v>
      </c>
    </row>
    <row r="9" spans="1:50">
      <c r="A9" s="10">
        <v>3</v>
      </c>
      <c r="B9" s="4">
        <f>SUM(W8:AP8)</f>
        <v>284.7380410022779</v>
      </c>
      <c r="C9" s="4">
        <f>B8-W8</f>
        <v>284.7380410022779</v>
      </c>
      <c r="D9" s="4">
        <f>C8-X8</f>
        <v>284.7380410022779</v>
      </c>
      <c r="E9" s="4">
        <f>D8-Y8</f>
        <v>284.7380410022779</v>
      </c>
      <c r="F9" s="4">
        <f>E8-Z8</f>
        <v>284.7380410022779</v>
      </c>
      <c r="G9" s="4">
        <f>F8-AA8</f>
        <v>284.7380410022779</v>
      </c>
      <c r="H9" s="4">
        <f>G8-AB8</f>
        <v>284.7380410022779</v>
      </c>
      <c r="I9" s="4">
        <f>H8-AC8</f>
        <v>284.7380410022779</v>
      </c>
      <c r="J9" s="4">
        <f>I8-AD8</f>
        <v>284.7380410022779</v>
      </c>
      <c r="K9" s="4">
        <f>J8-AE8</f>
        <v>284.7380410022779</v>
      </c>
      <c r="L9" s="4">
        <f>K8-AF8</f>
        <v>284.7380410022779</v>
      </c>
      <c r="M9" s="4">
        <f>L8-AG8</f>
        <v>284.7380410022779</v>
      </c>
      <c r="N9" s="4">
        <f>M8-AH8</f>
        <v>284.7380410022779</v>
      </c>
      <c r="O9" s="4">
        <f>N8-AI8</f>
        <v>284.7380410022779</v>
      </c>
      <c r="P9" s="4">
        <f>O8-AJ8</f>
        <v>284.7380410022779</v>
      </c>
      <c r="Q9" s="4">
        <f>P8-AK8</f>
        <v>284.7380410022779</v>
      </c>
      <c r="R9" s="4">
        <f>Q8-AL8</f>
        <v>0</v>
      </c>
      <c r="S9" s="4">
        <f>R8-AM8</f>
        <v>0</v>
      </c>
      <c r="T9" s="4">
        <f>S8-AN8</f>
        <v>0</v>
      </c>
      <c r="U9" s="4">
        <f>T8-AO8</f>
        <v>0</v>
      </c>
      <c r="W9" s="4">
        <f>IF(W$5=$C$2,B9,0)</f>
        <v>0</v>
      </c>
      <c r="X9" s="4">
        <f>IF(X$5=$C$2,C9,0)</f>
        <v>0</v>
      </c>
      <c r="Y9" s="4">
        <f>IF(Y$5=$C$2,D9,0)</f>
        <v>0</v>
      </c>
      <c r="Z9" s="4">
        <f>IF(Z$5=$C$2,E9,0)</f>
        <v>0</v>
      </c>
      <c r="AA9" s="4">
        <f>IF(AA$5=$C$2,F9,0)</f>
        <v>0</v>
      </c>
      <c r="AB9" s="4">
        <f>IF(AB$5=$C$2,G9,0)</f>
        <v>0</v>
      </c>
      <c r="AC9" s="4">
        <f>IF(AC$5=$C$2,H9,0)</f>
        <v>0</v>
      </c>
      <c r="AD9" s="4">
        <f>IF(AD$5=$C$2,I9,0)</f>
        <v>0</v>
      </c>
      <c r="AE9" s="4">
        <f>IF(AE$5=$C$2,J9,0)</f>
        <v>0</v>
      </c>
      <c r="AF9" s="4">
        <f>IF(AF$5=$C$2,K9,0)</f>
        <v>0</v>
      </c>
      <c r="AG9" s="4">
        <f>IF(AG$5=$C$2,L9,0)</f>
        <v>0</v>
      </c>
      <c r="AH9" s="4">
        <f>IF(AH$5=$C$2,M9,0)</f>
        <v>0</v>
      </c>
      <c r="AI9" s="4">
        <f>IF(AI$5=$C$2,N9,0)</f>
        <v>0</v>
      </c>
      <c r="AJ9" s="4">
        <f>IF(AJ$5=$C$2,O9,0)</f>
        <v>0</v>
      </c>
      <c r="AK9" s="4">
        <f>IF(AK$5=$C$2,P9,0)</f>
        <v>0</v>
      </c>
      <c r="AL9" s="4">
        <f>IF(AL$5=$C$2,Q9,0)</f>
        <v>284.7380410022779</v>
      </c>
      <c r="AM9" s="4">
        <f>IF(AM$5=$C$2,R9,0)</f>
        <v>0</v>
      </c>
      <c r="AN9" s="4">
        <f>IF(AN$5=$C$2,S9,0)</f>
        <v>0</v>
      </c>
      <c r="AO9" s="4">
        <f>IF(AO$5=$C$2,T9,0)</f>
        <v>0</v>
      </c>
      <c r="AP9" s="4">
        <f>IF(AP$5=$C$2,U9,0)</f>
        <v>0</v>
      </c>
      <c r="AR9" s="11">
        <f>SUMPRODUCT(B9:U9,$B$30:$U$30)</f>
        <v>650626.42369020497</v>
      </c>
      <c r="AS9" s="4">
        <f>SUM(W9:AP9)</f>
        <v>284.7380410022779</v>
      </c>
      <c r="AT9" s="11">
        <f>SUMPRODUCT(W9:AP9,$B$30:$U$30)</f>
        <v>100000</v>
      </c>
      <c r="AU9" s="11">
        <f>AT9*$AX$2</f>
        <v>800000</v>
      </c>
      <c r="AV9" s="11">
        <f>AS9*$AT$1</f>
        <v>170842.82460136674</v>
      </c>
      <c r="AW9" s="11">
        <f>$C$1*$AT$2</f>
        <v>27334.851936218678</v>
      </c>
      <c r="AX9" s="11">
        <f>AU9-AV9-AW9</f>
        <v>601822.32346241456</v>
      </c>
    </row>
    <row r="10" spans="1:50">
      <c r="A10" s="10">
        <v>4</v>
      </c>
      <c r="B10" s="4">
        <f>SUM(W9:AP9)</f>
        <v>284.7380410022779</v>
      </c>
      <c r="C10" s="4">
        <f>B9-W9</f>
        <v>284.7380410022779</v>
      </c>
      <c r="D10" s="4">
        <f>C9-X9</f>
        <v>284.7380410022779</v>
      </c>
      <c r="E10" s="4">
        <f>D9-Y9</f>
        <v>284.7380410022779</v>
      </c>
      <c r="F10" s="4">
        <f>E9-Z9</f>
        <v>284.7380410022779</v>
      </c>
      <c r="G10" s="4">
        <f>F9-AA9</f>
        <v>284.7380410022779</v>
      </c>
      <c r="H10" s="4">
        <f>G9-AB9</f>
        <v>284.7380410022779</v>
      </c>
      <c r="I10" s="4">
        <f>H9-AC9</f>
        <v>284.7380410022779</v>
      </c>
      <c r="J10" s="4">
        <f>I9-AD9</f>
        <v>284.7380410022779</v>
      </c>
      <c r="K10" s="4">
        <f>J9-AE9</f>
        <v>284.7380410022779</v>
      </c>
      <c r="L10" s="4">
        <f>K9-AF9</f>
        <v>284.7380410022779</v>
      </c>
      <c r="M10" s="4">
        <f>L9-AG9</f>
        <v>284.7380410022779</v>
      </c>
      <c r="N10" s="4">
        <f>M9-AH9</f>
        <v>284.7380410022779</v>
      </c>
      <c r="O10" s="4">
        <f>N9-AI9</f>
        <v>284.7380410022779</v>
      </c>
      <c r="P10" s="4">
        <f>O9-AJ9</f>
        <v>284.7380410022779</v>
      </c>
      <c r="Q10" s="4">
        <f>P9-AK9</f>
        <v>284.7380410022779</v>
      </c>
      <c r="R10" s="4">
        <f>Q9-AL9</f>
        <v>0</v>
      </c>
      <c r="S10" s="4">
        <f>R9-AM9</f>
        <v>0</v>
      </c>
      <c r="T10" s="4">
        <f>S9-AN9</f>
        <v>0</v>
      </c>
      <c r="U10" s="4">
        <f>T9-AO9</f>
        <v>0</v>
      </c>
      <c r="W10" s="4">
        <f>IF(W$5=$C$2,B10,0)</f>
        <v>0</v>
      </c>
      <c r="X10" s="4">
        <f>IF(X$5=$C$2,C10,0)</f>
        <v>0</v>
      </c>
      <c r="Y10" s="4">
        <f>IF(Y$5=$C$2,D10,0)</f>
        <v>0</v>
      </c>
      <c r="Z10" s="4">
        <f>IF(Z$5=$C$2,E10,0)</f>
        <v>0</v>
      </c>
      <c r="AA10" s="4">
        <f>IF(AA$5=$C$2,F10,0)</f>
        <v>0</v>
      </c>
      <c r="AB10" s="4">
        <f>IF(AB$5=$C$2,G10,0)</f>
        <v>0</v>
      </c>
      <c r="AC10" s="4">
        <f>IF(AC$5=$C$2,H10,0)</f>
        <v>0</v>
      </c>
      <c r="AD10" s="4">
        <f>IF(AD$5=$C$2,I10,0)</f>
        <v>0</v>
      </c>
      <c r="AE10" s="4">
        <f>IF(AE$5=$C$2,J10,0)</f>
        <v>0</v>
      </c>
      <c r="AF10" s="4">
        <f>IF(AF$5=$C$2,K10,0)</f>
        <v>0</v>
      </c>
      <c r="AG10" s="4">
        <f>IF(AG$5=$C$2,L10,0)</f>
        <v>0</v>
      </c>
      <c r="AH10" s="4">
        <f>IF(AH$5=$C$2,M10,0)</f>
        <v>0</v>
      </c>
      <c r="AI10" s="4">
        <f>IF(AI$5=$C$2,N10,0)</f>
        <v>0</v>
      </c>
      <c r="AJ10" s="4">
        <f>IF(AJ$5=$C$2,O10,0)</f>
        <v>0</v>
      </c>
      <c r="AK10" s="4">
        <f>IF(AK$5=$C$2,P10,0)</f>
        <v>0</v>
      </c>
      <c r="AL10" s="4">
        <f>IF(AL$5=$C$2,Q10,0)</f>
        <v>284.7380410022779</v>
      </c>
      <c r="AM10" s="4">
        <f>IF(AM$5=$C$2,R10,0)</f>
        <v>0</v>
      </c>
      <c r="AN10" s="4">
        <f>IF(AN$5=$C$2,S10,0)</f>
        <v>0</v>
      </c>
      <c r="AO10" s="4">
        <f>IF(AO$5=$C$2,T10,0)</f>
        <v>0</v>
      </c>
      <c r="AP10" s="4">
        <f>IF(AP$5=$C$2,U10,0)</f>
        <v>0</v>
      </c>
      <c r="AR10" s="11">
        <f>SUMPRODUCT(B10:U10,$B$30:$U$30)</f>
        <v>650626.42369020497</v>
      </c>
      <c r="AS10" s="4">
        <f>SUM(W10:AP10)</f>
        <v>284.7380410022779</v>
      </c>
      <c r="AT10" s="11">
        <f>SUMPRODUCT(W10:AP10,$B$30:$U$30)</f>
        <v>100000</v>
      </c>
      <c r="AU10" s="11">
        <f>AT10*$AX$2</f>
        <v>800000</v>
      </c>
      <c r="AV10" s="11">
        <f>AS10*$AT$1</f>
        <v>170842.82460136674</v>
      </c>
      <c r="AW10" s="11">
        <f>$C$1*$AT$2</f>
        <v>27334.851936218678</v>
      </c>
      <c r="AX10" s="11">
        <f>AU10-AV10-AW10</f>
        <v>601822.32346241456</v>
      </c>
    </row>
    <row r="11" spans="1:50">
      <c r="A11" s="10">
        <v>5</v>
      </c>
      <c r="B11" s="4">
        <f>SUM(W10:AP10)</f>
        <v>284.7380410022779</v>
      </c>
      <c r="C11" s="4">
        <f>B10-W10</f>
        <v>284.7380410022779</v>
      </c>
      <c r="D11" s="4">
        <f>C10-X10</f>
        <v>284.7380410022779</v>
      </c>
      <c r="E11" s="4">
        <f>D10-Y10</f>
        <v>284.7380410022779</v>
      </c>
      <c r="F11" s="4">
        <f>E10-Z10</f>
        <v>284.7380410022779</v>
      </c>
      <c r="G11" s="4">
        <f>F10-AA10</f>
        <v>284.7380410022779</v>
      </c>
      <c r="H11" s="4">
        <f>G10-AB10</f>
        <v>284.7380410022779</v>
      </c>
      <c r="I11" s="4">
        <f>H10-AC10</f>
        <v>284.7380410022779</v>
      </c>
      <c r="J11" s="4">
        <f>I10-AD10</f>
        <v>284.7380410022779</v>
      </c>
      <c r="K11" s="4">
        <f>J10-AE10</f>
        <v>284.7380410022779</v>
      </c>
      <c r="L11" s="4">
        <f>K10-AF10</f>
        <v>284.7380410022779</v>
      </c>
      <c r="M11" s="4">
        <f>L10-AG10</f>
        <v>284.7380410022779</v>
      </c>
      <c r="N11" s="4">
        <f>M10-AH10</f>
        <v>284.7380410022779</v>
      </c>
      <c r="O11" s="4">
        <f>N10-AI10</f>
        <v>284.7380410022779</v>
      </c>
      <c r="P11" s="4">
        <f>O10-AJ10</f>
        <v>284.7380410022779</v>
      </c>
      <c r="Q11" s="4">
        <f>P10-AK10</f>
        <v>284.7380410022779</v>
      </c>
      <c r="R11" s="4">
        <f>Q10-AL10</f>
        <v>0</v>
      </c>
      <c r="S11" s="4">
        <f>R10-AM10</f>
        <v>0</v>
      </c>
      <c r="T11" s="4">
        <f>S10-AN10</f>
        <v>0</v>
      </c>
      <c r="U11" s="4">
        <f>T10-AO10</f>
        <v>0</v>
      </c>
      <c r="W11" s="4">
        <f>IF(W$5=$C$2,B11,0)</f>
        <v>0</v>
      </c>
      <c r="X11" s="4">
        <f>IF(X$5=$C$2,C11,0)</f>
        <v>0</v>
      </c>
      <c r="Y11" s="4">
        <f>IF(Y$5=$C$2,D11,0)</f>
        <v>0</v>
      </c>
      <c r="Z11" s="4">
        <f>IF(Z$5=$C$2,E11,0)</f>
        <v>0</v>
      </c>
      <c r="AA11" s="4">
        <f>IF(AA$5=$C$2,F11,0)</f>
        <v>0</v>
      </c>
      <c r="AB11" s="4">
        <f>IF(AB$5=$C$2,G11,0)</f>
        <v>0</v>
      </c>
      <c r="AC11" s="4">
        <f>IF(AC$5=$C$2,H11,0)</f>
        <v>0</v>
      </c>
      <c r="AD11" s="4">
        <f>IF(AD$5=$C$2,I11,0)</f>
        <v>0</v>
      </c>
      <c r="AE11" s="4">
        <f>IF(AE$5=$C$2,J11,0)</f>
        <v>0</v>
      </c>
      <c r="AF11" s="4">
        <f>IF(AF$5=$C$2,K11,0)</f>
        <v>0</v>
      </c>
      <c r="AG11" s="4">
        <f>IF(AG$5=$C$2,L11,0)</f>
        <v>0</v>
      </c>
      <c r="AH11" s="4">
        <f>IF(AH$5=$C$2,M11,0)</f>
        <v>0</v>
      </c>
      <c r="AI11" s="4">
        <f>IF(AI$5=$C$2,N11,0)</f>
        <v>0</v>
      </c>
      <c r="AJ11" s="4">
        <f>IF(AJ$5=$C$2,O11,0)</f>
        <v>0</v>
      </c>
      <c r="AK11" s="4">
        <f>IF(AK$5=$C$2,P11,0)</f>
        <v>0</v>
      </c>
      <c r="AL11" s="4">
        <f>IF(AL$5=$C$2,Q11,0)</f>
        <v>284.7380410022779</v>
      </c>
      <c r="AM11" s="4">
        <f>IF(AM$5=$C$2,R11,0)</f>
        <v>0</v>
      </c>
      <c r="AN11" s="4">
        <f>IF(AN$5=$C$2,S11,0)</f>
        <v>0</v>
      </c>
      <c r="AO11" s="4">
        <f>IF(AO$5=$C$2,T11,0)</f>
        <v>0</v>
      </c>
      <c r="AP11" s="4">
        <f>IF(AP$5=$C$2,U11,0)</f>
        <v>0</v>
      </c>
      <c r="AR11" s="11">
        <f>SUMPRODUCT(B11:U11,$B$30:$U$30)</f>
        <v>650626.42369020497</v>
      </c>
      <c r="AS11" s="4">
        <f>SUM(W11:AP11)</f>
        <v>284.7380410022779</v>
      </c>
      <c r="AT11" s="11">
        <f>SUMPRODUCT(W11:AP11,$B$30:$U$30)</f>
        <v>100000</v>
      </c>
      <c r="AU11" s="11">
        <f>AT11*$AX$2</f>
        <v>800000</v>
      </c>
      <c r="AV11" s="11">
        <f>AS11*$AT$1</f>
        <v>170842.82460136674</v>
      </c>
      <c r="AW11" s="11">
        <f>$C$1*$AT$2</f>
        <v>27334.851936218678</v>
      </c>
      <c r="AX11" s="11">
        <f>AU11-AV11-AW11</f>
        <v>601822.32346241456</v>
      </c>
    </row>
    <row r="12" spans="1:50">
      <c r="A12" s="10">
        <v>6</v>
      </c>
      <c r="B12" s="4">
        <f>SUM(W11:AP11)</f>
        <v>284.7380410022779</v>
      </c>
      <c r="C12" s="4">
        <f>B11-W11</f>
        <v>284.7380410022779</v>
      </c>
      <c r="D12" s="4">
        <f>C11-X11</f>
        <v>284.7380410022779</v>
      </c>
      <c r="E12" s="4">
        <f>D11-Y11</f>
        <v>284.7380410022779</v>
      </c>
      <c r="F12" s="4">
        <f>E11-Z11</f>
        <v>284.7380410022779</v>
      </c>
      <c r="G12" s="4">
        <f>F11-AA11</f>
        <v>284.7380410022779</v>
      </c>
      <c r="H12" s="4">
        <f>G11-AB11</f>
        <v>284.7380410022779</v>
      </c>
      <c r="I12" s="4">
        <f>H11-AC11</f>
        <v>284.7380410022779</v>
      </c>
      <c r="J12" s="4">
        <f>I11-AD11</f>
        <v>284.7380410022779</v>
      </c>
      <c r="K12" s="4">
        <f>J11-AE11</f>
        <v>284.7380410022779</v>
      </c>
      <c r="L12" s="4">
        <f>K11-AF11</f>
        <v>284.7380410022779</v>
      </c>
      <c r="M12" s="4">
        <f>L11-AG11</f>
        <v>284.7380410022779</v>
      </c>
      <c r="N12" s="4">
        <f>M11-AH11</f>
        <v>284.7380410022779</v>
      </c>
      <c r="O12" s="4">
        <f>N11-AI11</f>
        <v>284.7380410022779</v>
      </c>
      <c r="P12" s="4">
        <f>O11-AJ11</f>
        <v>284.7380410022779</v>
      </c>
      <c r="Q12" s="4">
        <f>P11-AK11</f>
        <v>284.7380410022779</v>
      </c>
      <c r="R12" s="4">
        <f>Q11-AL11</f>
        <v>0</v>
      </c>
      <c r="S12" s="4">
        <f>R11-AM11</f>
        <v>0</v>
      </c>
      <c r="T12" s="4">
        <f>S11-AN11</f>
        <v>0</v>
      </c>
      <c r="U12" s="4">
        <f>T11-AO11</f>
        <v>0</v>
      </c>
      <c r="W12" s="4">
        <f>IF(W$5=$C$2,B12,0)</f>
        <v>0</v>
      </c>
      <c r="X12" s="4">
        <f>IF(X$5=$C$2,C12,0)</f>
        <v>0</v>
      </c>
      <c r="Y12" s="4">
        <f>IF(Y$5=$C$2,D12,0)</f>
        <v>0</v>
      </c>
      <c r="Z12" s="4">
        <f>IF(Z$5=$C$2,E12,0)</f>
        <v>0</v>
      </c>
      <c r="AA12" s="4">
        <f>IF(AA$5=$C$2,F12,0)</f>
        <v>0</v>
      </c>
      <c r="AB12" s="4">
        <f>IF(AB$5=$C$2,G12,0)</f>
        <v>0</v>
      </c>
      <c r="AC12" s="4">
        <f>IF(AC$5=$C$2,H12,0)</f>
        <v>0</v>
      </c>
      <c r="AD12" s="4">
        <f>IF(AD$5=$C$2,I12,0)</f>
        <v>0</v>
      </c>
      <c r="AE12" s="4">
        <f>IF(AE$5=$C$2,J12,0)</f>
        <v>0</v>
      </c>
      <c r="AF12" s="4">
        <f>IF(AF$5=$C$2,K12,0)</f>
        <v>0</v>
      </c>
      <c r="AG12" s="4">
        <f>IF(AG$5=$C$2,L12,0)</f>
        <v>0</v>
      </c>
      <c r="AH12" s="4">
        <f>IF(AH$5=$C$2,M12,0)</f>
        <v>0</v>
      </c>
      <c r="AI12" s="4">
        <f>IF(AI$5=$C$2,N12,0)</f>
        <v>0</v>
      </c>
      <c r="AJ12" s="4">
        <f>IF(AJ$5=$C$2,O12,0)</f>
        <v>0</v>
      </c>
      <c r="AK12" s="4">
        <f>IF(AK$5=$C$2,P12,0)</f>
        <v>0</v>
      </c>
      <c r="AL12" s="4">
        <f>IF(AL$5=$C$2,Q12,0)</f>
        <v>284.7380410022779</v>
      </c>
      <c r="AM12" s="4">
        <f>IF(AM$5=$C$2,R12,0)</f>
        <v>0</v>
      </c>
      <c r="AN12" s="4">
        <f>IF(AN$5=$C$2,S12,0)</f>
        <v>0</v>
      </c>
      <c r="AO12" s="4">
        <f>IF(AO$5=$C$2,T12,0)</f>
        <v>0</v>
      </c>
      <c r="AP12" s="4">
        <f>IF(AP$5=$C$2,U12,0)</f>
        <v>0</v>
      </c>
      <c r="AR12" s="11">
        <f>SUMPRODUCT(B12:U12,$B$30:$U$30)</f>
        <v>650626.42369020497</v>
      </c>
      <c r="AS12" s="4">
        <f>SUM(W12:AP12)</f>
        <v>284.7380410022779</v>
      </c>
      <c r="AT12" s="11">
        <f>SUMPRODUCT(W12:AP12,$B$30:$U$30)</f>
        <v>100000</v>
      </c>
      <c r="AU12" s="11">
        <f>AT12*$AX$2</f>
        <v>800000</v>
      </c>
      <c r="AV12" s="11">
        <f>AS12*$AT$1</f>
        <v>170842.82460136674</v>
      </c>
      <c r="AW12" s="11">
        <f>$C$1*$AT$2</f>
        <v>27334.851936218678</v>
      </c>
      <c r="AX12" s="11">
        <f>AU12-AV12-AW12</f>
        <v>601822.32346241456</v>
      </c>
    </row>
    <row r="13" spans="1:50">
      <c r="A13" s="10">
        <v>7</v>
      </c>
      <c r="B13" s="4">
        <f>SUM(W12:AP12)</f>
        <v>284.7380410022779</v>
      </c>
      <c r="C13" s="4">
        <f>B12-W12</f>
        <v>284.7380410022779</v>
      </c>
      <c r="D13" s="4">
        <f>C12-X12</f>
        <v>284.7380410022779</v>
      </c>
      <c r="E13" s="4">
        <f>D12-Y12</f>
        <v>284.7380410022779</v>
      </c>
      <c r="F13" s="4">
        <f>E12-Z12</f>
        <v>284.7380410022779</v>
      </c>
      <c r="G13" s="4">
        <f>F12-AA12</f>
        <v>284.7380410022779</v>
      </c>
      <c r="H13" s="4">
        <f>G12-AB12</f>
        <v>284.7380410022779</v>
      </c>
      <c r="I13" s="4">
        <f>H12-AC12</f>
        <v>284.7380410022779</v>
      </c>
      <c r="J13" s="4">
        <f>I12-AD12</f>
        <v>284.7380410022779</v>
      </c>
      <c r="K13" s="4">
        <f>J12-AE12</f>
        <v>284.7380410022779</v>
      </c>
      <c r="L13" s="4">
        <f>K12-AF12</f>
        <v>284.7380410022779</v>
      </c>
      <c r="M13" s="4">
        <f>L12-AG12</f>
        <v>284.7380410022779</v>
      </c>
      <c r="N13" s="4">
        <f>M12-AH12</f>
        <v>284.7380410022779</v>
      </c>
      <c r="O13" s="4">
        <f>N12-AI12</f>
        <v>284.7380410022779</v>
      </c>
      <c r="P13" s="4">
        <f>O12-AJ12</f>
        <v>284.7380410022779</v>
      </c>
      <c r="Q13" s="4">
        <f>P12-AK12</f>
        <v>284.7380410022779</v>
      </c>
      <c r="R13" s="4">
        <f>Q12-AL12</f>
        <v>0</v>
      </c>
      <c r="S13" s="4">
        <f>R12-AM12</f>
        <v>0</v>
      </c>
      <c r="T13" s="4">
        <f>S12-AN12</f>
        <v>0</v>
      </c>
      <c r="U13" s="4">
        <f>T12-AO12</f>
        <v>0</v>
      </c>
      <c r="W13" s="4">
        <f>IF(W$5=$C$2,B13,0)</f>
        <v>0</v>
      </c>
      <c r="X13" s="4">
        <f>IF(X$5=$C$2,C13,0)</f>
        <v>0</v>
      </c>
      <c r="Y13" s="4">
        <f>IF(Y$5=$C$2,D13,0)</f>
        <v>0</v>
      </c>
      <c r="Z13" s="4">
        <f>IF(Z$5=$C$2,E13,0)</f>
        <v>0</v>
      </c>
      <c r="AA13" s="4">
        <f>IF(AA$5=$C$2,F13,0)</f>
        <v>0</v>
      </c>
      <c r="AB13" s="4">
        <f>IF(AB$5=$C$2,G13,0)</f>
        <v>0</v>
      </c>
      <c r="AC13" s="4">
        <f>IF(AC$5=$C$2,H13,0)</f>
        <v>0</v>
      </c>
      <c r="AD13" s="4">
        <f>IF(AD$5=$C$2,I13,0)</f>
        <v>0</v>
      </c>
      <c r="AE13" s="4">
        <f>IF(AE$5=$C$2,J13,0)</f>
        <v>0</v>
      </c>
      <c r="AF13" s="4">
        <f>IF(AF$5=$C$2,K13,0)</f>
        <v>0</v>
      </c>
      <c r="AG13" s="4">
        <f>IF(AG$5=$C$2,L13,0)</f>
        <v>0</v>
      </c>
      <c r="AH13" s="4">
        <f>IF(AH$5=$C$2,M13,0)</f>
        <v>0</v>
      </c>
      <c r="AI13" s="4">
        <f>IF(AI$5=$C$2,N13,0)</f>
        <v>0</v>
      </c>
      <c r="AJ13" s="4">
        <f>IF(AJ$5=$C$2,O13,0)</f>
        <v>0</v>
      </c>
      <c r="AK13" s="4">
        <f>IF(AK$5=$C$2,P13,0)</f>
        <v>0</v>
      </c>
      <c r="AL13" s="4">
        <f>IF(AL$5=$C$2,Q13,0)</f>
        <v>284.7380410022779</v>
      </c>
      <c r="AM13" s="4">
        <f>IF(AM$5=$C$2,R13,0)</f>
        <v>0</v>
      </c>
      <c r="AN13" s="4">
        <f>IF(AN$5=$C$2,S13,0)</f>
        <v>0</v>
      </c>
      <c r="AO13" s="4">
        <f>IF(AO$5=$C$2,T13,0)</f>
        <v>0</v>
      </c>
      <c r="AP13" s="4">
        <f>IF(AP$5=$C$2,U13,0)</f>
        <v>0</v>
      </c>
      <c r="AR13" s="11">
        <f>SUMPRODUCT(B13:U13,$B$30:$U$30)</f>
        <v>650626.42369020497</v>
      </c>
      <c r="AS13" s="4">
        <f>SUM(W13:AP13)</f>
        <v>284.7380410022779</v>
      </c>
      <c r="AT13" s="11">
        <f>SUMPRODUCT(W13:AP13,$B$30:$U$30)</f>
        <v>100000</v>
      </c>
      <c r="AU13" s="11">
        <f>AT13*$AX$2</f>
        <v>800000</v>
      </c>
      <c r="AV13" s="11">
        <f>AS13*$AT$1</f>
        <v>170842.82460136674</v>
      </c>
      <c r="AW13" s="11">
        <f>$C$1*$AT$2</f>
        <v>27334.851936218678</v>
      </c>
      <c r="AX13" s="11">
        <f>AU13-AV13-AW13</f>
        <v>601822.32346241456</v>
      </c>
    </row>
    <row r="14" spans="1:50">
      <c r="A14" s="10">
        <v>8</v>
      </c>
      <c r="B14" s="4">
        <f>SUM(W13:AP13)</f>
        <v>284.7380410022779</v>
      </c>
      <c r="C14" s="4">
        <f>B13-W13</f>
        <v>284.7380410022779</v>
      </c>
      <c r="D14" s="4">
        <f>C13-X13</f>
        <v>284.7380410022779</v>
      </c>
      <c r="E14" s="4">
        <f>D13-Y13</f>
        <v>284.7380410022779</v>
      </c>
      <c r="F14" s="4">
        <f>E13-Z13</f>
        <v>284.7380410022779</v>
      </c>
      <c r="G14" s="4">
        <f>F13-AA13</f>
        <v>284.7380410022779</v>
      </c>
      <c r="H14" s="4">
        <f>G13-AB13</f>
        <v>284.7380410022779</v>
      </c>
      <c r="I14" s="4">
        <f>H13-AC13</f>
        <v>284.7380410022779</v>
      </c>
      <c r="J14" s="4">
        <f>I13-AD13</f>
        <v>284.7380410022779</v>
      </c>
      <c r="K14" s="4">
        <f>J13-AE13</f>
        <v>284.7380410022779</v>
      </c>
      <c r="L14" s="4">
        <f>K13-AF13</f>
        <v>284.7380410022779</v>
      </c>
      <c r="M14" s="4">
        <f>L13-AG13</f>
        <v>284.7380410022779</v>
      </c>
      <c r="N14" s="4">
        <f>M13-AH13</f>
        <v>284.7380410022779</v>
      </c>
      <c r="O14" s="4">
        <f>N13-AI13</f>
        <v>284.7380410022779</v>
      </c>
      <c r="P14" s="4">
        <f>O13-AJ13</f>
        <v>284.7380410022779</v>
      </c>
      <c r="Q14" s="4">
        <f>P13-AK13</f>
        <v>284.7380410022779</v>
      </c>
      <c r="R14" s="4">
        <f>Q13-AL13</f>
        <v>0</v>
      </c>
      <c r="S14" s="4">
        <f>R13-AM13</f>
        <v>0</v>
      </c>
      <c r="T14" s="4">
        <f>S13-AN13</f>
        <v>0</v>
      </c>
      <c r="U14" s="4">
        <f>T13-AO13</f>
        <v>0</v>
      </c>
      <c r="W14" s="4">
        <f>IF(W$5=$C$2,B14,0)</f>
        <v>0</v>
      </c>
      <c r="X14" s="4">
        <f>IF(X$5=$C$2,C14,0)</f>
        <v>0</v>
      </c>
      <c r="Y14" s="4">
        <f>IF(Y$5=$C$2,D14,0)</f>
        <v>0</v>
      </c>
      <c r="Z14" s="4">
        <f>IF(Z$5=$C$2,E14,0)</f>
        <v>0</v>
      </c>
      <c r="AA14" s="4">
        <f>IF(AA$5=$C$2,F14,0)</f>
        <v>0</v>
      </c>
      <c r="AB14" s="4">
        <f>IF(AB$5=$C$2,G14,0)</f>
        <v>0</v>
      </c>
      <c r="AC14" s="4">
        <f>IF(AC$5=$C$2,H14,0)</f>
        <v>0</v>
      </c>
      <c r="AD14" s="4">
        <f>IF(AD$5=$C$2,I14,0)</f>
        <v>0</v>
      </c>
      <c r="AE14" s="4">
        <f>IF(AE$5=$C$2,J14,0)</f>
        <v>0</v>
      </c>
      <c r="AF14" s="4">
        <f>IF(AF$5=$C$2,K14,0)</f>
        <v>0</v>
      </c>
      <c r="AG14" s="4">
        <f>IF(AG$5=$C$2,L14,0)</f>
        <v>0</v>
      </c>
      <c r="AH14" s="4">
        <f>IF(AH$5=$C$2,M14,0)</f>
        <v>0</v>
      </c>
      <c r="AI14" s="4">
        <f>IF(AI$5=$C$2,N14,0)</f>
        <v>0</v>
      </c>
      <c r="AJ14" s="4">
        <f>IF(AJ$5=$C$2,O14,0)</f>
        <v>0</v>
      </c>
      <c r="AK14" s="4">
        <f>IF(AK$5=$C$2,P14,0)</f>
        <v>0</v>
      </c>
      <c r="AL14" s="4">
        <f>IF(AL$5=$C$2,Q14,0)</f>
        <v>284.7380410022779</v>
      </c>
      <c r="AM14" s="4">
        <f>IF(AM$5=$C$2,R14,0)</f>
        <v>0</v>
      </c>
      <c r="AN14" s="4">
        <f>IF(AN$5=$C$2,S14,0)</f>
        <v>0</v>
      </c>
      <c r="AO14" s="4">
        <f>IF(AO$5=$C$2,T14,0)</f>
        <v>0</v>
      </c>
      <c r="AP14" s="4">
        <f>IF(AP$5=$C$2,U14,0)</f>
        <v>0</v>
      </c>
      <c r="AR14" s="11">
        <f>SUMPRODUCT(B14:U14,$B$30:$U$30)</f>
        <v>650626.42369020497</v>
      </c>
      <c r="AS14" s="4">
        <f>SUM(W14:AP14)</f>
        <v>284.7380410022779</v>
      </c>
      <c r="AT14" s="11">
        <f>SUMPRODUCT(W14:AP14,$B$30:$U$30)</f>
        <v>100000</v>
      </c>
      <c r="AU14" s="11">
        <f>AT14*$AX$2</f>
        <v>800000</v>
      </c>
      <c r="AV14" s="11">
        <f>AS14*$AT$1</f>
        <v>170842.82460136674</v>
      </c>
      <c r="AW14" s="11">
        <f>$C$1*$AT$2</f>
        <v>27334.851936218678</v>
      </c>
      <c r="AX14" s="11">
        <f>AU14-AV14-AW14</f>
        <v>601822.32346241456</v>
      </c>
    </row>
    <row r="15" spans="1:50">
      <c r="A15" s="10">
        <v>9</v>
      </c>
      <c r="B15" s="4">
        <f>SUM(W14:AP14)</f>
        <v>284.7380410022779</v>
      </c>
      <c r="C15" s="4">
        <f>B14-W14</f>
        <v>284.7380410022779</v>
      </c>
      <c r="D15" s="4">
        <f>C14-X14</f>
        <v>284.7380410022779</v>
      </c>
      <c r="E15" s="4">
        <f>D14-Y14</f>
        <v>284.7380410022779</v>
      </c>
      <c r="F15" s="4">
        <f>E14-Z14</f>
        <v>284.7380410022779</v>
      </c>
      <c r="G15" s="4">
        <f>F14-AA14</f>
        <v>284.7380410022779</v>
      </c>
      <c r="H15" s="4">
        <f>G14-AB14</f>
        <v>284.7380410022779</v>
      </c>
      <c r="I15" s="4">
        <f>H14-AC14</f>
        <v>284.7380410022779</v>
      </c>
      <c r="J15" s="4">
        <f>I14-AD14</f>
        <v>284.7380410022779</v>
      </c>
      <c r="K15" s="4">
        <f>J14-AE14</f>
        <v>284.7380410022779</v>
      </c>
      <c r="L15" s="4">
        <f>K14-AF14</f>
        <v>284.7380410022779</v>
      </c>
      <c r="M15" s="4">
        <f>L14-AG14</f>
        <v>284.7380410022779</v>
      </c>
      <c r="N15" s="4">
        <f>M14-AH14</f>
        <v>284.7380410022779</v>
      </c>
      <c r="O15" s="4">
        <f>N14-AI14</f>
        <v>284.7380410022779</v>
      </c>
      <c r="P15" s="4">
        <f>O14-AJ14</f>
        <v>284.7380410022779</v>
      </c>
      <c r="Q15" s="4">
        <f>P14-AK14</f>
        <v>284.7380410022779</v>
      </c>
      <c r="R15" s="4">
        <f>Q14-AL14</f>
        <v>0</v>
      </c>
      <c r="S15" s="4">
        <f>R14-AM14</f>
        <v>0</v>
      </c>
      <c r="T15" s="4">
        <f>S14-AN14</f>
        <v>0</v>
      </c>
      <c r="U15" s="4">
        <f>T14-AO14</f>
        <v>0</v>
      </c>
      <c r="W15" s="4">
        <f>IF(W$5=$C$2,B15,0)</f>
        <v>0</v>
      </c>
      <c r="X15" s="4">
        <f>IF(X$5=$C$2,C15,0)</f>
        <v>0</v>
      </c>
      <c r="Y15" s="4">
        <f>IF(Y$5=$C$2,D15,0)</f>
        <v>0</v>
      </c>
      <c r="Z15" s="4">
        <f>IF(Z$5=$C$2,E15,0)</f>
        <v>0</v>
      </c>
      <c r="AA15" s="4">
        <f>IF(AA$5=$C$2,F15,0)</f>
        <v>0</v>
      </c>
      <c r="AB15" s="4">
        <f>IF(AB$5=$C$2,G15,0)</f>
        <v>0</v>
      </c>
      <c r="AC15" s="4">
        <f>IF(AC$5=$C$2,H15,0)</f>
        <v>0</v>
      </c>
      <c r="AD15" s="4">
        <f>IF(AD$5=$C$2,I15,0)</f>
        <v>0</v>
      </c>
      <c r="AE15" s="4">
        <f>IF(AE$5=$C$2,J15,0)</f>
        <v>0</v>
      </c>
      <c r="AF15" s="4">
        <f>IF(AF$5=$C$2,K15,0)</f>
        <v>0</v>
      </c>
      <c r="AG15" s="4">
        <f>IF(AG$5=$C$2,L15,0)</f>
        <v>0</v>
      </c>
      <c r="AH15" s="4">
        <f>IF(AH$5=$C$2,M15,0)</f>
        <v>0</v>
      </c>
      <c r="AI15" s="4">
        <f>IF(AI$5=$C$2,N15,0)</f>
        <v>0</v>
      </c>
      <c r="AJ15" s="4">
        <f>IF(AJ$5=$C$2,O15,0)</f>
        <v>0</v>
      </c>
      <c r="AK15" s="4">
        <f>IF(AK$5=$C$2,P15,0)</f>
        <v>0</v>
      </c>
      <c r="AL15" s="4">
        <f>IF(AL$5=$C$2,Q15,0)</f>
        <v>284.7380410022779</v>
      </c>
      <c r="AM15" s="4">
        <f>IF(AM$5=$C$2,R15,0)</f>
        <v>0</v>
      </c>
      <c r="AN15" s="4">
        <f>IF(AN$5=$C$2,S15,0)</f>
        <v>0</v>
      </c>
      <c r="AO15" s="4">
        <f>IF(AO$5=$C$2,T15,0)</f>
        <v>0</v>
      </c>
      <c r="AP15" s="4">
        <f>IF(AP$5=$C$2,U15,0)</f>
        <v>0</v>
      </c>
      <c r="AR15" s="11">
        <f>SUMPRODUCT(B15:U15,$B$30:$U$30)</f>
        <v>650626.42369020497</v>
      </c>
      <c r="AS15" s="4">
        <f>SUM(W15:AP15)</f>
        <v>284.7380410022779</v>
      </c>
      <c r="AT15" s="11">
        <f>SUMPRODUCT(W15:AP15,$B$30:$U$30)</f>
        <v>100000</v>
      </c>
      <c r="AU15" s="11">
        <f>AT15*$AX$2</f>
        <v>800000</v>
      </c>
      <c r="AV15" s="11">
        <f>AS15*$AT$1</f>
        <v>170842.82460136674</v>
      </c>
      <c r="AW15" s="11">
        <f>$C$1*$AT$2</f>
        <v>27334.851936218678</v>
      </c>
      <c r="AX15" s="11">
        <f>AU15-AV15-AW15</f>
        <v>601822.32346241456</v>
      </c>
    </row>
    <row r="16" spans="1:50">
      <c r="A16" s="10">
        <v>10</v>
      </c>
      <c r="B16" s="4">
        <f>SUM(W15:AP15)</f>
        <v>284.7380410022779</v>
      </c>
      <c r="C16" s="4">
        <f>B15-W15</f>
        <v>284.7380410022779</v>
      </c>
      <c r="D16" s="4">
        <f>C15-X15</f>
        <v>284.7380410022779</v>
      </c>
      <c r="E16" s="4">
        <f>D15-Y15</f>
        <v>284.7380410022779</v>
      </c>
      <c r="F16" s="4">
        <f>E15-Z15</f>
        <v>284.7380410022779</v>
      </c>
      <c r="G16" s="4">
        <f>F15-AA15</f>
        <v>284.7380410022779</v>
      </c>
      <c r="H16" s="4">
        <f>G15-AB15</f>
        <v>284.7380410022779</v>
      </c>
      <c r="I16" s="4">
        <f>H15-AC15</f>
        <v>284.7380410022779</v>
      </c>
      <c r="J16" s="4">
        <f>I15-AD15</f>
        <v>284.7380410022779</v>
      </c>
      <c r="K16" s="4">
        <f>J15-AE15</f>
        <v>284.7380410022779</v>
      </c>
      <c r="L16" s="4">
        <f>K15-AF15</f>
        <v>284.7380410022779</v>
      </c>
      <c r="M16" s="4">
        <f>L15-AG15</f>
        <v>284.7380410022779</v>
      </c>
      <c r="N16" s="4">
        <f>M15-AH15</f>
        <v>284.7380410022779</v>
      </c>
      <c r="O16" s="4">
        <f>N15-AI15</f>
        <v>284.7380410022779</v>
      </c>
      <c r="P16" s="4">
        <f>O15-AJ15</f>
        <v>284.7380410022779</v>
      </c>
      <c r="Q16" s="4">
        <f>P15-AK15</f>
        <v>284.7380410022779</v>
      </c>
      <c r="R16" s="4">
        <f>Q15-AL15</f>
        <v>0</v>
      </c>
      <c r="S16" s="4">
        <f>R15-AM15</f>
        <v>0</v>
      </c>
      <c r="T16" s="4">
        <f>S15-AN15</f>
        <v>0</v>
      </c>
      <c r="U16" s="4">
        <f>T15-AO15</f>
        <v>0</v>
      </c>
      <c r="W16" s="4">
        <f>IF(W$5=$C$2,B16,0)</f>
        <v>0</v>
      </c>
      <c r="X16" s="4">
        <f>IF(X$5=$C$2,C16,0)</f>
        <v>0</v>
      </c>
      <c r="Y16" s="4">
        <f>IF(Y$5=$C$2,D16,0)</f>
        <v>0</v>
      </c>
      <c r="Z16" s="4">
        <f>IF(Z$5=$C$2,E16,0)</f>
        <v>0</v>
      </c>
      <c r="AA16" s="4">
        <f>IF(AA$5=$C$2,F16,0)</f>
        <v>0</v>
      </c>
      <c r="AB16" s="4">
        <f>IF(AB$5=$C$2,G16,0)</f>
        <v>0</v>
      </c>
      <c r="AC16" s="4">
        <f>IF(AC$5=$C$2,H16,0)</f>
        <v>0</v>
      </c>
      <c r="AD16" s="4">
        <f>IF(AD$5=$C$2,I16,0)</f>
        <v>0</v>
      </c>
      <c r="AE16" s="4">
        <f>IF(AE$5=$C$2,J16,0)</f>
        <v>0</v>
      </c>
      <c r="AF16" s="4">
        <f>IF(AF$5=$C$2,K16,0)</f>
        <v>0</v>
      </c>
      <c r="AG16" s="4">
        <f>IF(AG$5=$C$2,L16,0)</f>
        <v>0</v>
      </c>
      <c r="AH16" s="4">
        <f>IF(AH$5=$C$2,M16,0)</f>
        <v>0</v>
      </c>
      <c r="AI16" s="4">
        <f>IF(AI$5=$C$2,N16,0)</f>
        <v>0</v>
      </c>
      <c r="AJ16" s="4">
        <f>IF(AJ$5=$C$2,O16,0)</f>
        <v>0</v>
      </c>
      <c r="AK16" s="4">
        <f>IF(AK$5=$C$2,P16,0)</f>
        <v>0</v>
      </c>
      <c r="AL16" s="4">
        <f>IF(AL$5=$C$2,Q16,0)</f>
        <v>284.7380410022779</v>
      </c>
      <c r="AM16" s="4">
        <f>IF(AM$5=$C$2,R16,0)</f>
        <v>0</v>
      </c>
      <c r="AN16" s="4">
        <f>IF(AN$5=$C$2,S16,0)</f>
        <v>0</v>
      </c>
      <c r="AO16" s="4">
        <f>IF(AO$5=$C$2,T16,0)</f>
        <v>0</v>
      </c>
      <c r="AP16" s="4">
        <f>IF(AP$5=$C$2,U16,0)</f>
        <v>0</v>
      </c>
      <c r="AR16" s="11">
        <f>SUMPRODUCT(B16:U16,$B$30:$U$30)</f>
        <v>650626.42369020497</v>
      </c>
      <c r="AS16" s="4">
        <f>SUM(W16:AP16)</f>
        <v>284.7380410022779</v>
      </c>
      <c r="AT16" s="11">
        <f>SUMPRODUCT(W16:AP16,$B$30:$U$30)</f>
        <v>100000</v>
      </c>
      <c r="AU16" s="11">
        <f>AT16*$AX$2</f>
        <v>800000</v>
      </c>
      <c r="AV16" s="11">
        <f>AS16*$AT$1</f>
        <v>170842.82460136674</v>
      </c>
      <c r="AW16" s="11">
        <f>$C$1*$AT$2</f>
        <v>27334.851936218678</v>
      </c>
      <c r="AX16" s="11">
        <f>AU16-AV16-AW16</f>
        <v>601822.32346241456</v>
      </c>
    </row>
    <row r="17" spans="1:50">
      <c r="A17" s="10">
        <v>11</v>
      </c>
      <c r="B17" s="4">
        <f>SUM(W16:AP16)</f>
        <v>284.7380410022779</v>
      </c>
      <c r="C17" s="4">
        <f>B16-W16</f>
        <v>284.7380410022779</v>
      </c>
      <c r="D17" s="4">
        <f>C16-X16</f>
        <v>284.7380410022779</v>
      </c>
      <c r="E17" s="4">
        <f>D16-Y16</f>
        <v>284.7380410022779</v>
      </c>
      <c r="F17" s="4">
        <f>E16-Z16</f>
        <v>284.7380410022779</v>
      </c>
      <c r="G17" s="4">
        <f>F16-AA16</f>
        <v>284.7380410022779</v>
      </c>
      <c r="H17" s="4">
        <f>G16-AB16</f>
        <v>284.7380410022779</v>
      </c>
      <c r="I17" s="4">
        <f>H16-AC16</f>
        <v>284.7380410022779</v>
      </c>
      <c r="J17" s="4">
        <f>I16-AD16</f>
        <v>284.7380410022779</v>
      </c>
      <c r="K17" s="4">
        <f>J16-AE16</f>
        <v>284.7380410022779</v>
      </c>
      <c r="L17" s="4">
        <f>K16-AF16</f>
        <v>284.7380410022779</v>
      </c>
      <c r="M17" s="4">
        <f>L16-AG16</f>
        <v>284.7380410022779</v>
      </c>
      <c r="N17" s="4">
        <f>M16-AH16</f>
        <v>284.7380410022779</v>
      </c>
      <c r="O17" s="4">
        <f>N16-AI16</f>
        <v>284.7380410022779</v>
      </c>
      <c r="P17" s="4">
        <f>O16-AJ16</f>
        <v>284.7380410022779</v>
      </c>
      <c r="Q17" s="4">
        <f>P16-AK16</f>
        <v>284.7380410022779</v>
      </c>
      <c r="R17" s="4">
        <f>Q16-AL16</f>
        <v>0</v>
      </c>
      <c r="S17" s="4">
        <f>R16-AM16</f>
        <v>0</v>
      </c>
      <c r="T17" s="4">
        <f>S16-AN16</f>
        <v>0</v>
      </c>
      <c r="U17" s="4">
        <f>T16-AO16</f>
        <v>0</v>
      </c>
      <c r="W17" s="4">
        <f>IF(W$5=$C$2,B17,0)</f>
        <v>0</v>
      </c>
      <c r="X17" s="4">
        <f>IF(X$5=$C$2,C17,0)</f>
        <v>0</v>
      </c>
      <c r="Y17" s="4">
        <f>IF(Y$5=$C$2,D17,0)</f>
        <v>0</v>
      </c>
      <c r="Z17" s="4">
        <f>IF(Z$5=$C$2,E17,0)</f>
        <v>0</v>
      </c>
      <c r="AA17" s="4">
        <f>IF(AA$5=$C$2,F17,0)</f>
        <v>0</v>
      </c>
      <c r="AB17" s="4">
        <f>IF(AB$5=$C$2,G17,0)</f>
        <v>0</v>
      </c>
      <c r="AC17" s="4">
        <f>IF(AC$5=$C$2,H17,0)</f>
        <v>0</v>
      </c>
      <c r="AD17" s="4">
        <f>IF(AD$5=$C$2,I17,0)</f>
        <v>0</v>
      </c>
      <c r="AE17" s="4">
        <f>IF(AE$5=$C$2,J17,0)</f>
        <v>0</v>
      </c>
      <c r="AF17" s="4">
        <f>IF(AF$5=$C$2,K17,0)</f>
        <v>0</v>
      </c>
      <c r="AG17" s="4">
        <f>IF(AG$5=$C$2,L17,0)</f>
        <v>0</v>
      </c>
      <c r="AH17" s="4">
        <f>IF(AH$5=$C$2,M17,0)</f>
        <v>0</v>
      </c>
      <c r="AI17" s="4">
        <f>IF(AI$5=$C$2,N17,0)</f>
        <v>0</v>
      </c>
      <c r="AJ17" s="4">
        <f>IF(AJ$5=$C$2,O17,0)</f>
        <v>0</v>
      </c>
      <c r="AK17" s="4">
        <f>IF(AK$5=$C$2,P17,0)</f>
        <v>0</v>
      </c>
      <c r="AL17" s="4">
        <f>IF(AL$5=$C$2,Q17,0)</f>
        <v>284.7380410022779</v>
      </c>
      <c r="AM17" s="4">
        <f>IF(AM$5=$C$2,R17,0)</f>
        <v>0</v>
      </c>
      <c r="AN17" s="4">
        <f>IF(AN$5=$C$2,S17,0)</f>
        <v>0</v>
      </c>
      <c r="AO17" s="4">
        <f>IF(AO$5=$C$2,T17,0)</f>
        <v>0</v>
      </c>
      <c r="AP17" s="4">
        <f>IF(AP$5=$C$2,U17,0)</f>
        <v>0</v>
      </c>
      <c r="AR17" s="11">
        <f>SUMPRODUCT(B17:U17,$B$30:$U$30)</f>
        <v>650626.42369020497</v>
      </c>
      <c r="AS17" s="4">
        <f>SUM(W17:AP17)</f>
        <v>284.7380410022779</v>
      </c>
      <c r="AT17" s="11">
        <f>SUMPRODUCT(W17:AP17,$B$30:$U$30)</f>
        <v>100000</v>
      </c>
      <c r="AU17" s="11">
        <f>AT17*$AX$2</f>
        <v>800000</v>
      </c>
      <c r="AV17" s="11">
        <f>AS17*$AT$1</f>
        <v>170842.82460136674</v>
      </c>
      <c r="AW17" s="11">
        <f>$C$1*$AT$2</f>
        <v>27334.851936218678</v>
      </c>
      <c r="AX17" s="11">
        <f>AU17-AV17-AW17</f>
        <v>601822.32346241456</v>
      </c>
    </row>
    <row r="18" spans="1:50">
      <c r="A18" s="10">
        <v>12</v>
      </c>
      <c r="B18" s="4">
        <f>SUM(W17:AP17)</f>
        <v>284.7380410022779</v>
      </c>
      <c r="C18" s="4">
        <f>B17-W17</f>
        <v>284.7380410022779</v>
      </c>
      <c r="D18" s="4">
        <f>C17-X17</f>
        <v>284.7380410022779</v>
      </c>
      <c r="E18" s="4">
        <f>D17-Y17</f>
        <v>284.7380410022779</v>
      </c>
      <c r="F18" s="4">
        <f>E17-Z17</f>
        <v>284.7380410022779</v>
      </c>
      <c r="G18" s="4">
        <f>F17-AA17</f>
        <v>284.7380410022779</v>
      </c>
      <c r="H18" s="4">
        <f>G17-AB17</f>
        <v>284.7380410022779</v>
      </c>
      <c r="I18" s="4">
        <f>H17-AC17</f>
        <v>284.7380410022779</v>
      </c>
      <c r="J18" s="4">
        <f>I17-AD17</f>
        <v>284.7380410022779</v>
      </c>
      <c r="K18" s="4">
        <f>J17-AE17</f>
        <v>284.7380410022779</v>
      </c>
      <c r="L18" s="4">
        <f>K17-AF17</f>
        <v>284.7380410022779</v>
      </c>
      <c r="M18" s="4">
        <f>L17-AG17</f>
        <v>284.7380410022779</v>
      </c>
      <c r="N18" s="4">
        <f>M17-AH17</f>
        <v>284.7380410022779</v>
      </c>
      <c r="O18" s="4">
        <f>N17-AI17</f>
        <v>284.7380410022779</v>
      </c>
      <c r="P18" s="4">
        <f>O17-AJ17</f>
        <v>284.7380410022779</v>
      </c>
      <c r="Q18" s="4">
        <f>P17-AK17</f>
        <v>284.7380410022779</v>
      </c>
      <c r="R18" s="4">
        <f>Q17-AL17</f>
        <v>0</v>
      </c>
      <c r="S18" s="4">
        <f>R17-AM17</f>
        <v>0</v>
      </c>
      <c r="T18" s="4">
        <f>S17-AN17</f>
        <v>0</v>
      </c>
      <c r="U18" s="4">
        <f>T17-AO17</f>
        <v>0</v>
      </c>
      <c r="W18" s="4">
        <f>IF(W$5=$C$2,B18,0)</f>
        <v>0</v>
      </c>
      <c r="X18" s="4">
        <f>IF(X$5=$C$2,C18,0)</f>
        <v>0</v>
      </c>
      <c r="Y18" s="4">
        <f>IF(Y$5=$C$2,D18,0)</f>
        <v>0</v>
      </c>
      <c r="Z18" s="4">
        <f>IF(Z$5=$C$2,E18,0)</f>
        <v>0</v>
      </c>
      <c r="AA18" s="4">
        <f>IF(AA$5=$C$2,F18,0)</f>
        <v>0</v>
      </c>
      <c r="AB18" s="4">
        <f>IF(AB$5=$C$2,G18,0)</f>
        <v>0</v>
      </c>
      <c r="AC18" s="4">
        <f>IF(AC$5=$C$2,H18,0)</f>
        <v>0</v>
      </c>
      <c r="AD18" s="4">
        <f>IF(AD$5=$C$2,I18,0)</f>
        <v>0</v>
      </c>
      <c r="AE18" s="4">
        <f>IF(AE$5=$C$2,J18,0)</f>
        <v>0</v>
      </c>
      <c r="AF18" s="4">
        <f>IF(AF$5=$C$2,K18,0)</f>
        <v>0</v>
      </c>
      <c r="AG18" s="4">
        <f>IF(AG$5=$C$2,L18,0)</f>
        <v>0</v>
      </c>
      <c r="AH18" s="4">
        <f>IF(AH$5=$C$2,M18,0)</f>
        <v>0</v>
      </c>
      <c r="AI18" s="4">
        <f>IF(AI$5=$C$2,N18,0)</f>
        <v>0</v>
      </c>
      <c r="AJ18" s="4">
        <f>IF(AJ$5=$C$2,O18,0)</f>
        <v>0</v>
      </c>
      <c r="AK18" s="4">
        <f>IF(AK$5=$C$2,P18,0)</f>
        <v>0</v>
      </c>
      <c r="AL18" s="4">
        <f>IF(AL$5=$C$2,Q18,0)</f>
        <v>284.7380410022779</v>
      </c>
      <c r="AM18" s="4">
        <f>IF(AM$5=$C$2,R18,0)</f>
        <v>0</v>
      </c>
      <c r="AN18" s="4">
        <f>IF(AN$5=$C$2,S18,0)</f>
        <v>0</v>
      </c>
      <c r="AO18" s="4">
        <f>IF(AO$5=$C$2,T18,0)</f>
        <v>0</v>
      </c>
      <c r="AP18" s="4">
        <f>IF(AP$5=$C$2,U18,0)</f>
        <v>0</v>
      </c>
      <c r="AR18" s="11">
        <f>SUMPRODUCT(B18:U18,$B$30:$U$30)</f>
        <v>650626.42369020497</v>
      </c>
      <c r="AS18" s="4">
        <f>SUM(W18:AP18)</f>
        <v>284.7380410022779</v>
      </c>
      <c r="AT18" s="11">
        <f>SUMPRODUCT(W18:AP18,$B$30:$U$30)</f>
        <v>100000</v>
      </c>
      <c r="AU18" s="11">
        <f>AT18*$AX$2</f>
        <v>800000</v>
      </c>
      <c r="AV18" s="11">
        <f>AS18*$AT$1</f>
        <v>170842.82460136674</v>
      </c>
      <c r="AW18" s="11">
        <f>$C$1*$AT$2</f>
        <v>27334.851936218678</v>
      </c>
      <c r="AX18" s="11">
        <f>AU18-AV18-AW18</f>
        <v>601822.32346241456</v>
      </c>
    </row>
    <row r="19" spans="1:50">
      <c r="A19" s="10">
        <v>13</v>
      </c>
      <c r="B19" s="4">
        <f>SUM(W18:AP18)</f>
        <v>284.7380410022779</v>
      </c>
      <c r="C19" s="4">
        <f>B18-W18</f>
        <v>284.7380410022779</v>
      </c>
      <c r="D19" s="4">
        <f>C18-X18</f>
        <v>284.7380410022779</v>
      </c>
      <c r="E19" s="4">
        <f>D18-Y18</f>
        <v>284.7380410022779</v>
      </c>
      <c r="F19" s="4">
        <f>E18-Z18</f>
        <v>284.7380410022779</v>
      </c>
      <c r="G19" s="4">
        <f>F18-AA18</f>
        <v>284.7380410022779</v>
      </c>
      <c r="H19" s="4">
        <f>G18-AB18</f>
        <v>284.7380410022779</v>
      </c>
      <c r="I19" s="4">
        <f>H18-AC18</f>
        <v>284.7380410022779</v>
      </c>
      <c r="J19" s="4">
        <f>I18-AD18</f>
        <v>284.7380410022779</v>
      </c>
      <c r="K19" s="4">
        <f>J18-AE18</f>
        <v>284.7380410022779</v>
      </c>
      <c r="L19" s="4">
        <f>K18-AF18</f>
        <v>284.7380410022779</v>
      </c>
      <c r="M19" s="4">
        <f>L18-AG18</f>
        <v>284.7380410022779</v>
      </c>
      <c r="N19" s="4">
        <f>M18-AH18</f>
        <v>284.7380410022779</v>
      </c>
      <c r="O19" s="4">
        <f>N18-AI18</f>
        <v>284.7380410022779</v>
      </c>
      <c r="P19" s="4">
        <f>O18-AJ18</f>
        <v>284.7380410022779</v>
      </c>
      <c r="Q19" s="4">
        <f>P18-AK18</f>
        <v>284.7380410022779</v>
      </c>
      <c r="R19" s="4">
        <f>Q18-AL18</f>
        <v>0</v>
      </c>
      <c r="S19" s="4">
        <f>R18-AM18</f>
        <v>0</v>
      </c>
      <c r="T19" s="4">
        <f>S18-AN18</f>
        <v>0</v>
      </c>
      <c r="U19" s="4">
        <f>T18-AO18</f>
        <v>0</v>
      </c>
      <c r="W19" s="4">
        <f>IF(W$5=$C$2,B19,0)</f>
        <v>0</v>
      </c>
      <c r="X19" s="4">
        <f>IF(X$5=$C$2,C19,0)</f>
        <v>0</v>
      </c>
      <c r="Y19" s="4">
        <f>IF(Y$5=$C$2,D19,0)</f>
        <v>0</v>
      </c>
      <c r="Z19" s="4">
        <f>IF(Z$5=$C$2,E19,0)</f>
        <v>0</v>
      </c>
      <c r="AA19" s="4">
        <f>IF(AA$5=$C$2,F19,0)</f>
        <v>0</v>
      </c>
      <c r="AB19" s="4">
        <f>IF(AB$5=$C$2,G19,0)</f>
        <v>0</v>
      </c>
      <c r="AC19" s="4">
        <f>IF(AC$5=$C$2,H19,0)</f>
        <v>0</v>
      </c>
      <c r="AD19" s="4">
        <f>IF(AD$5=$C$2,I19,0)</f>
        <v>0</v>
      </c>
      <c r="AE19" s="4">
        <f>IF(AE$5=$C$2,J19,0)</f>
        <v>0</v>
      </c>
      <c r="AF19" s="4">
        <f>IF(AF$5=$C$2,K19,0)</f>
        <v>0</v>
      </c>
      <c r="AG19" s="4">
        <f>IF(AG$5=$C$2,L19,0)</f>
        <v>0</v>
      </c>
      <c r="AH19" s="4">
        <f>IF(AH$5=$C$2,M19,0)</f>
        <v>0</v>
      </c>
      <c r="AI19" s="4">
        <f>IF(AI$5=$C$2,N19,0)</f>
        <v>0</v>
      </c>
      <c r="AJ19" s="4">
        <f>IF(AJ$5=$C$2,O19,0)</f>
        <v>0</v>
      </c>
      <c r="AK19" s="4">
        <f>IF(AK$5=$C$2,P19,0)</f>
        <v>0</v>
      </c>
      <c r="AL19" s="4">
        <f>IF(AL$5=$C$2,Q19,0)</f>
        <v>284.7380410022779</v>
      </c>
      <c r="AM19" s="4">
        <f>IF(AM$5=$C$2,R19,0)</f>
        <v>0</v>
      </c>
      <c r="AN19" s="4">
        <f>IF(AN$5=$C$2,S19,0)</f>
        <v>0</v>
      </c>
      <c r="AO19" s="4">
        <f>IF(AO$5=$C$2,T19,0)</f>
        <v>0</v>
      </c>
      <c r="AP19" s="4">
        <f>IF(AP$5=$C$2,U19,0)</f>
        <v>0</v>
      </c>
      <c r="AR19" s="11">
        <f>SUMPRODUCT(B19:U19,$B$30:$U$30)</f>
        <v>650626.42369020497</v>
      </c>
      <c r="AS19" s="4">
        <f>SUM(W19:AP19)</f>
        <v>284.7380410022779</v>
      </c>
      <c r="AT19" s="11">
        <f>SUMPRODUCT(W19:AP19,$B$30:$U$30)</f>
        <v>100000</v>
      </c>
      <c r="AU19" s="11">
        <f>AT19*$AX$2</f>
        <v>800000</v>
      </c>
      <c r="AV19" s="11">
        <f>AS19*$AT$1</f>
        <v>170842.82460136674</v>
      </c>
      <c r="AW19" s="11">
        <f>$C$1*$AT$2</f>
        <v>27334.851936218678</v>
      </c>
      <c r="AX19" s="11">
        <f>AU19-AV19-AW19</f>
        <v>601822.32346241456</v>
      </c>
    </row>
    <row r="20" spans="1:50">
      <c r="A20" s="10">
        <v>14</v>
      </c>
      <c r="B20" s="4">
        <f>SUM(W19:AP19)</f>
        <v>284.7380410022779</v>
      </c>
      <c r="C20" s="4">
        <f>B19-W19</f>
        <v>284.7380410022779</v>
      </c>
      <c r="D20" s="4">
        <f>C19-X19</f>
        <v>284.7380410022779</v>
      </c>
      <c r="E20" s="4">
        <f>D19-Y19</f>
        <v>284.7380410022779</v>
      </c>
      <c r="F20" s="4">
        <f>E19-Z19</f>
        <v>284.7380410022779</v>
      </c>
      <c r="G20" s="4">
        <f>F19-AA19</f>
        <v>284.7380410022779</v>
      </c>
      <c r="H20" s="4">
        <f>G19-AB19</f>
        <v>284.7380410022779</v>
      </c>
      <c r="I20" s="4">
        <f>H19-AC19</f>
        <v>284.7380410022779</v>
      </c>
      <c r="J20" s="4">
        <f>I19-AD19</f>
        <v>284.7380410022779</v>
      </c>
      <c r="K20" s="4">
        <f>J19-AE19</f>
        <v>284.7380410022779</v>
      </c>
      <c r="L20" s="4">
        <f>K19-AF19</f>
        <v>284.7380410022779</v>
      </c>
      <c r="M20" s="4">
        <f>L19-AG19</f>
        <v>284.7380410022779</v>
      </c>
      <c r="N20" s="4">
        <f>M19-AH19</f>
        <v>284.7380410022779</v>
      </c>
      <c r="O20" s="4">
        <f>N19-AI19</f>
        <v>284.7380410022779</v>
      </c>
      <c r="P20" s="4">
        <f>O19-AJ19</f>
        <v>284.7380410022779</v>
      </c>
      <c r="Q20" s="4">
        <f>P19-AK19</f>
        <v>284.7380410022779</v>
      </c>
      <c r="R20" s="4">
        <f>Q19-AL19</f>
        <v>0</v>
      </c>
      <c r="S20" s="4">
        <f>R19-AM19</f>
        <v>0</v>
      </c>
      <c r="T20" s="4">
        <f>S19-AN19</f>
        <v>0</v>
      </c>
      <c r="U20" s="4">
        <f>T19-AO19</f>
        <v>0</v>
      </c>
      <c r="W20" s="4">
        <f>IF(W$5=$C$2,B20,0)</f>
        <v>0</v>
      </c>
      <c r="X20" s="4">
        <f>IF(X$5=$C$2,C20,0)</f>
        <v>0</v>
      </c>
      <c r="Y20" s="4">
        <f>IF(Y$5=$C$2,D20,0)</f>
        <v>0</v>
      </c>
      <c r="Z20" s="4">
        <f>IF(Z$5=$C$2,E20,0)</f>
        <v>0</v>
      </c>
      <c r="AA20" s="4">
        <f>IF(AA$5=$C$2,F20,0)</f>
        <v>0</v>
      </c>
      <c r="AB20" s="4">
        <f>IF(AB$5=$C$2,G20,0)</f>
        <v>0</v>
      </c>
      <c r="AC20" s="4">
        <f>IF(AC$5=$C$2,H20,0)</f>
        <v>0</v>
      </c>
      <c r="AD20" s="4">
        <f>IF(AD$5=$C$2,I20,0)</f>
        <v>0</v>
      </c>
      <c r="AE20" s="4">
        <f>IF(AE$5=$C$2,J20,0)</f>
        <v>0</v>
      </c>
      <c r="AF20" s="4">
        <f>IF(AF$5=$C$2,K20,0)</f>
        <v>0</v>
      </c>
      <c r="AG20" s="4">
        <f>IF(AG$5=$C$2,L20,0)</f>
        <v>0</v>
      </c>
      <c r="AH20" s="4">
        <f>IF(AH$5=$C$2,M20,0)</f>
        <v>0</v>
      </c>
      <c r="AI20" s="4">
        <f>IF(AI$5=$C$2,N20,0)</f>
        <v>0</v>
      </c>
      <c r="AJ20" s="4">
        <f>IF(AJ$5=$C$2,O20,0)</f>
        <v>0</v>
      </c>
      <c r="AK20" s="4">
        <f>IF(AK$5=$C$2,P20,0)</f>
        <v>0</v>
      </c>
      <c r="AL20" s="4">
        <f>IF(AL$5=$C$2,Q20,0)</f>
        <v>284.7380410022779</v>
      </c>
      <c r="AM20" s="4">
        <f>IF(AM$5=$C$2,R20,0)</f>
        <v>0</v>
      </c>
      <c r="AN20" s="4">
        <f>IF(AN$5=$C$2,S20,0)</f>
        <v>0</v>
      </c>
      <c r="AO20" s="4">
        <f>IF(AO$5=$C$2,T20,0)</f>
        <v>0</v>
      </c>
      <c r="AP20" s="4">
        <f>IF(AP$5=$C$2,U20,0)</f>
        <v>0</v>
      </c>
      <c r="AR20" s="11">
        <f>SUMPRODUCT(B20:U20,$B$30:$U$30)</f>
        <v>650626.42369020497</v>
      </c>
      <c r="AS20" s="4">
        <f>SUM(W20:AP20)</f>
        <v>284.7380410022779</v>
      </c>
      <c r="AT20" s="11">
        <f>SUMPRODUCT(W20:AP20,$B$30:$U$30)</f>
        <v>100000</v>
      </c>
      <c r="AU20" s="11">
        <f>AT20*$AX$2</f>
        <v>800000</v>
      </c>
      <c r="AV20" s="11">
        <f>AS20*$AT$1</f>
        <v>170842.82460136674</v>
      </c>
      <c r="AW20" s="11">
        <f>$C$1*$AT$2</f>
        <v>27334.851936218678</v>
      </c>
      <c r="AX20" s="11">
        <f>AU20-AV20-AW20</f>
        <v>601822.32346241456</v>
      </c>
    </row>
    <row r="21" spans="1:50">
      <c r="A21" s="10">
        <v>15</v>
      </c>
      <c r="B21" s="4">
        <f>SUM(W20:AP20)</f>
        <v>284.7380410022779</v>
      </c>
      <c r="C21" s="4">
        <f>B20-W20</f>
        <v>284.7380410022779</v>
      </c>
      <c r="D21" s="4">
        <f>C20-X20</f>
        <v>284.7380410022779</v>
      </c>
      <c r="E21" s="4">
        <f>D20-Y20</f>
        <v>284.7380410022779</v>
      </c>
      <c r="F21" s="4">
        <f>E20-Z20</f>
        <v>284.7380410022779</v>
      </c>
      <c r="G21" s="4">
        <f>F20-AA20</f>
        <v>284.7380410022779</v>
      </c>
      <c r="H21" s="4">
        <f>G20-AB20</f>
        <v>284.7380410022779</v>
      </c>
      <c r="I21" s="4">
        <f>H20-AC20</f>
        <v>284.7380410022779</v>
      </c>
      <c r="J21" s="4">
        <f>I20-AD20</f>
        <v>284.7380410022779</v>
      </c>
      <c r="K21" s="4">
        <f>J20-AE20</f>
        <v>284.7380410022779</v>
      </c>
      <c r="L21" s="4">
        <f>K20-AF20</f>
        <v>284.7380410022779</v>
      </c>
      <c r="M21" s="4">
        <f>L20-AG20</f>
        <v>284.7380410022779</v>
      </c>
      <c r="N21" s="4">
        <f>M20-AH20</f>
        <v>284.7380410022779</v>
      </c>
      <c r="O21" s="4">
        <f>N20-AI20</f>
        <v>284.7380410022779</v>
      </c>
      <c r="P21" s="4">
        <f>O20-AJ20</f>
        <v>284.7380410022779</v>
      </c>
      <c r="Q21" s="4">
        <f>P20-AK20</f>
        <v>284.7380410022779</v>
      </c>
      <c r="R21" s="4">
        <f>Q20-AL20</f>
        <v>0</v>
      </c>
      <c r="S21" s="4">
        <f>R20-AM20</f>
        <v>0</v>
      </c>
      <c r="T21" s="4">
        <f>S20-AN20</f>
        <v>0</v>
      </c>
      <c r="U21" s="4">
        <f>T20-AO20</f>
        <v>0</v>
      </c>
      <c r="W21" s="4">
        <f>IF(W$5=$C$2,B21,0)</f>
        <v>0</v>
      </c>
      <c r="X21" s="4">
        <f>IF(X$5=$C$2,C21,0)</f>
        <v>0</v>
      </c>
      <c r="Y21" s="4">
        <f>IF(Y$5=$C$2,D21,0)</f>
        <v>0</v>
      </c>
      <c r="Z21" s="4">
        <f>IF(Z$5=$C$2,E21,0)</f>
        <v>0</v>
      </c>
      <c r="AA21" s="4">
        <f>IF(AA$5=$C$2,F21,0)</f>
        <v>0</v>
      </c>
      <c r="AB21" s="4">
        <f>IF(AB$5=$C$2,G21,0)</f>
        <v>0</v>
      </c>
      <c r="AC21" s="4">
        <f>IF(AC$5=$C$2,H21,0)</f>
        <v>0</v>
      </c>
      <c r="AD21" s="4">
        <f>IF(AD$5=$C$2,I21,0)</f>
        <v>0</v>
      </c>
      <c r="AE21" s="4">
        <f>IF(AE$5=$C$2,J21,0)</f>
        <v>0</v>
      </c>
      <c r="AF21" s="4">
        <f>IF(AF$5=$C$2,K21,0)</f>
        <v>0</v>
      </c>
      <c r="AG21" s="4">
        <f>IF(AG$5=$C$2,L21,0)</f>
        <v>0</v>
      </c>
      <c r="AH21" s="4">
        <f>IF(AH$5=$C$2,M21,0)</f>
        <v>0</v>
      </c>
      <c r="AI21" s="4">
        <f>IF(AI$5=$C$2,N21,0)</f>
        <v>0</v>
      </c>
      <c r="AJ21" s="4">
        <f>IF(AJ$5=$C$2,O21,0)</f>
        <v>0</v>
      </c>
      <c r="AK21" s="4">
        <f>IF(AK$5=$C$2,P21,0)</f>
        <v>0</v>
      </c>
      <c r="AL21" s="4">
        <f>IF(AL$5=$C$2,Q21,0)</f>
        <v>284.7380410022779</v>
      </c>
      <c r="AM21" s="4">
        <f>IF(AM$5=$C$2,R21,0)</f>
        <v>0</v>
      </c>
      <c r="AN21" s="4">
        <f>IF(AN$5=$C$2,S21,0)</f>
        <v>0</v>
      </c>
      <c r="AO21" s="4">
        <f>IF(AO$5=$C$2,T21,0)</f>
        <v>0</v>
      </c>
      <c r="AP21" s="4">
        <f>IF(AP$5=$C$2,U21,0)</f>
        <v>0</v>
      </c>
      <c r="AR21" s="11">
        <f>SUMPRODUCT(B21:U21,$B$30:$U$30)</f>
        <v>650626.42369020497</v>
      </c>
      <c r="AS21" s="4">
        <f>SUM(W21:AP21)</f>
        <v>284.7380410022779</v>
      </c>
      <c r="AT21" s="11">
        <f>SUMPRODUCT(W21:AP21,$B$30:$U$30)</f>
        <v>100000</v>
      </c>
      <c r="AU21" s="11">
        <f>AT21*$AX$2</f>
        <v>800000</v>
      </c>
      <c r="AV21" s="11">
        <f>AS21*$AT$1</f>
        <v>170842.82460136674</v>
      </c>
      <c r="AW21" s="11">
        <f>$C$1*$AT$2</f>
        <v>27334.851936218678</v>
      </c>
      <c r="AX21" s="11">
        <f>AU21-AV21-AW21</f>
        <v>601822.32346241456</v>
      </c>
    </row>
    <row r="22" spans="1:50">
      <c r="A22" s="10">
        <v>16</v>
      </c>
      <c r="B22" s="4">
        <f>SUM(W21:AP21)</f>
        <v>284.7380410022779</v>
      </c>
      <c r="C22" s="4">
        <f>B21-W21</f>
        <v>284.7380410022779</v>
      </c>
      <c r="D22" s="4">
        <f>C21-X21</f>
        <v>284.7380410022779</v>
      </c>
      <c r="E22" s="4">
        <f>D21-Y21</f>
        <v>284.7380410022779</v>
      </c>
      <c r="F22" s="4">
        <f>E21-Z21</f>
        <v>284.7380410022779</v>
      </c>
      <c r="G22" s="4">
        <f>F21-AA21</f>
        <v>284.7380410022779</v>
      </c>
      <c r="H22" s="4">
        <f>G21-AB21</f>
        <v>284.7380410022779</v>
      </c>
      <c r="I22" s="4">
        <f>H21-AC21</f>
        <v>284.7380410022779</v>
      </c>
      <c r="J22" s="4">
        <f>I21-AD21</f>
        <v>284.7380410022779</v>
      </c>
      <c r="K22" s="4">
        <f>J21-AE21</f>
        <v>284.7380410022779</v>
      </c>
      <c r="L22" s="4">
        <f>K21-AF21</f>
        <v>284.7380410022779</v>
      </c>
      <c r="M22" s="4">
        <f>L21-AG21</f>
        <v>284.7380410022779</v>
      </c>
      <c r="N22" s="4">
        <f>M21-AH21</f>
        <v>284.7380410022779</v>
      </c>
      <c r="O22" s="4">
        <f>N21-AI21</f>
        <v>284.7380410022779</v>
      </c>
      <c r="P22" s="4">
        <f>O21-AJ21</f>
        <v>284.7380410022779</v>
      </c>
      <c r="Q22" s="4">
        <f>P21-AK21</f>
        <v>284.7380410022779</v>
      </c>
      <c r="R22" s="4">
        <f>Q21-AL21</f>
        <v>0</v>
      </c>
      <c r="S22" s="4">
        <f>R21-AM21</f>
        <v>0</v>
      </c>
      <c r="T22" s="4">
        <f>S21-AN21</f>
        <v>0</v>
      </c>
      <c r="U22" s="4">
        <f>T21-AO21</f>
        <v>0</v>
      </c>
      <c r="W22" s="4">
        <f>IF(W$5=$C$2,B22,0)</f>
        <v>0</v>
      </c>
      <c r="X22" s="4">
        <f>IF(X$5=$C$2,C22,0)</f>
        <v>0</v>
      </c>
      <c r="Y22" s="4">
        <f>IF(Y$5=$C$2,D22,0)</f>
        <v>0</v>
      </c>
      <c r="Z22" s="4">
        <f>IF(Z$5=$C$2,E22,0)</f>
        <v>0</v>
      </c>
      <c r="AA22" s="4">
        <f>IF(AA$5=$C$2,F22,0)</f>
        <v>0</v>
      </c>
      <c r="AB22" s="4">
        <f>IF(AB$5=$C$2,G22,0)</f>
        <v>0</v>
      </c>
      <c r="AC22" s="4">
        <f>IF(AC$5=$C$2,H22,0)</f>
        <v>0</v>
      </c>
      <c r="AD22" s="4">
        <f>IF(AD$5=$C$2,I22,0)</f>
        <v>0</v>
      </c>
      <c r="AE22" s="4">
        <f>IF(AE$5=$C$2,J22,0)</f>
        <v>0</v>
      </c>
      <c r="AF22" s="4">
        <f>IF(AF$5=$C$2,K22,0)</f>
        <v>0</v>
      </c>
      <c r="AG22" s="4">
        <f>IF(AG$5=$C$2,L22,0)</f>
        <v>0</v>
      </c>
      <c r="AH22" s="4">
        <f>IF(AH$5=$C$2,M22,0)</f>
        <v>0</v>
      </c>
      <c r="AI22" s="4">
        <f>IF(AI$5=$C$2,N22,0)</f>
        <v>0</v>
      </c>
      <c r="AJ22" s="4">
        <f>IF(AJ$5=$C$2,O22,0)</f>
        <v>0</v>
      </c>
      <c r="AK22" s="4">
        <f>IF(AK$5=$C$2,P22,0)</f>
        <v>0</v>
      </c>
      <c r="AL22" s="4">
        <f>IF(AL$5=$C$2,Q22,0)</f>
        <v>284.7380410022779</v>
      </c>
      <c r="AM22" s="4">
        <f>IF(AM$5=$C$2,R22,0)</f>
        <v>0</v>
      </c>
      <c r="AN22" s="4">
        <f>IF(AN$5=$C$2,S22,0)</f>
        <v>0</v>
      </c>
      <c r="AO22" s="4">
        <f>IF(AO$5=$C$2,T22,0)</f>
        <v>0</v>
      </c>
      <c r="AP22" s="4">
        <f>IF(AP$5=$C$2,U22,0)</f>
        <v>0</v>
      </c>
      <c r="AR22" s="11">
        <f>SUMPRODUCT(B22:U22,$B$30:$U$30)</f>
        <v>650626.42369020497</v>
      </c>
      <c r="AS22" s="4">
        <f>SUM(W22:AP22)</f>
        <v>284.7380410022779</v>
      </c>
      <c r="AT22" s="11">
        <f>SUMPRODUCT(W22:AP22,$B$30:$U$30)</f>
        <v>100000</v>
      </c>
      <c r="AU22" s="11">
        <f>AT22*$AX$2</f>
        <v>800000</v>
      </c>
      <c r="AV22" s="11">
        <f>AS22*$AT$1</f>
        <v>170842.82460136674</v>
      </c>
      <c r="AW22" s="11">
        <f>$C$1*$AT$2</f>
        <v>27334.851936218678</v>
      </c>
      <c r="AX22" s="11">
        <f>AU22-AV22-AW22</f>
        <v>601822.32346241456</v>
      </c>
    </row>
    <row r="23" spans="1:50">
      <c r="A23" s="10">
        <v>17</v>
      </c>
      <c r="B23" s="4">
        <f>SUM(W22:AP22)</f>
        <v>284.7380410022779</v>
      </c>
      <c r="C23" s="4">
        <f>B22-W22</f>
        <v>284.7380410022779</v>
      </c>
      <c r="D23" s="4">
        <f>C22-X22</f>
        <v>284.7380410022779</v>
      </c>
      <c r="E23" s="4">
        <f>D22-Y22</f>
        <v>284.7380410022779</v>
      </c>
      <c r="F23" s="4">
        <f>E22-Z22</f>
        <v>284.7380410022779</v>
      </c>
      <c r="G23" s="4">
        <f>F22-AA22</f>
        <v>284.7380410022779</v>
      </c>
      <c r="H23" s="4">
        <f>G22-AB22</f>
        <v>284.7380410022779</v>
      </c>
      <c r="I23" s="4">
        <f>H22-AC22</f>
        <v>284.7380410022779</v>
      </c>
      <c r="J23" s="4">
        <f>I22-AD22</f>
        <v>284.7380410022779</v>
      </c>
      <c r="K23" s="4">
        <f>J22-AE22</f>
        <v>284.7380410022779</v>
      </c>
      <c r="L23" s="4">
        <f>K22-AF22</f>
        <v>284.7380410022779</v>
      </c>
      <c r="M23" s="4">
        <f>L22-AG22</f>
        <v>284.7380410022779</v>
      </c>
      <c r="N23" s="4">
        <f>M22-AH22</f>
        <v>284.7380410022779</v>
      </c>
      <c r="O23" s="4">
        <f>N22-AI22</f>
        <v>284.7380410022779</v>
      </c>
      <c r="P23" s="4">
        <f>O22-AJ22</f>
        <v>284.7380410022779</v>
      </c>
      <c r="Q23" s="4">
        <f>P22-AK22</f>
        <v>284.7380410022779</v>
      </c>
      <c r="R23" s="4">
        <f>Q22-AL22</f>
        <v>0</v>
      </c>
      <c r="S23" s="4">
        <f>R22-AM22</f>
        <v>0</v>
      </c>
      <c r="T23" s="4">
        <f>S22-AN22</f>
        <v>0</v>
      </c>
      <c r="U23" s="4">
        <f>T22-AO22</f>
        <v>0</v>
      </c>
      <c r="W23" s="4">
        <f>IF(W$5=$C$2,B23,0)</f>
        <v>0</v>
      </c>
      <c r="X23" s="4">
        <f>IF(X$5=$C$2,C23,0)</f>
        <v>0</v>
      </c>
      <c r="Y23" s="4">
        <f>IF(Y$5=$C$2,D23,0)</f>
        <v>0</v>
      </c>
      <c r="Z23" s="4">
        <f>IF(Z$5=$C$2,E23,0)</f>
        <v>0</v>
      </c>
      <c r="AA23" s="4">
        <f>IF(AA$5=$C$2,F23,0)</f>
        <v>0</v>
      </c>
      <c r="AB23" s="4">
        <f>IF(AB$5=$C$2,G23,0)</f>
        <v>0</v>
      </c>
      <c r="AC23" s="4">
        <f>IF(AC$5=$C$2,H23,0)</f>
        <v>0</v>
      </c>
      <c r="AD23" s="4">
        <f>IF(AD$5=$C$2,I23,0)</f>
        <v>0</v>
      </c>
      <c r="AE23" s="4">
        <f>IF(AE$5=$C$2,J23,0)</f>
        <v>0</v>
      </c>
      <c r="AF23" s="4">
        <f>IF(AF$5=$C$2,K23,0)</f>
        <v>0</v>
      </c>
      <c r="AG23" s="4">
        <f>IF(AG$5=$C$2,L23,0)</f>
        <v>0</v>
      </c>
      <c r="AH23" s="4">
        <f>IF(AH$5=$C$2,M23,0)</f>
        <v>0</v>
      </c>
      <c r="AI23" s="4">
        <f>IF(AI$5=$C$2,N23,0)</f>
        <v>0</v>
      </c>
      <c r="AJ23" s="4">
        <f>IF(AJ$5=$C$2,O23,0)</f>
        <v>0</v>
      </c>
      <c r="AK23" s="4">
        <f>IF(AK$5=$C$2,P23,0)</f>
        <v>0</v>
      </c>
      <c r="AL23" s="4">
        <f>IF(AL$5=$C$2,Q23,0)</f>
        <v>284.7380410022779</v>
      </c>
      <c r="AM23" s="4">
        <f>IF(AM$5=$C$2,R23,0)</f>
        <v>0</v>
      </c>
      <c r="AN23" s="4">
        <f>IF(AN$5=$C$2,S23,0)</f>
        <v>0</v>
      </c>
      <c r="AO23" s="4">
        <f>IF(AO$5=$C$2,T23,0)</f>
        <v>0</v>
      </c>
      <c r="AP23" s="4">
        <f>IF(AP$5=$C$2,U23,0)</f>
        <v>0</v>
      </c>
      <c r="AR23" s="11">
        <f>SUMPRODUCT(B23:U23,$B$30:$U$30)</f>
        <v>650626.42369020497</v>
      </c>
      <c r="AS23" s="4">
        <f>SUM(W23:AP23)</f>
        <v>284.7380410022779</v>
      </c>
      <c r="AT23" s="11">
        <f>SUMPRODUCT(W23:AP23,$B$30:$U$30)</f>
        <v>100000</v>
      </c>
      <c r="AU23" s="11">
        <f>AT23*$AX$2</f>
        <v>800000</v>
      </c>
      <c r="AV23" s="11">
        <f>AS23*$AT$1</f>
        <v>170842.82460136674</v>
      </c>
      <c r="AW23" s="11">
        <f>$C$1*$AT$2</f>
        <v>27334.851936218678</v>
      </c>
      <c r="AX23" s="11">
        <f>AU23-AV23-AW23</f>
        <v>601822.32346241456</v>
      </c>
    </row>
    <row r="24" spans="1:50">
      <c r="A24" s="10">
        <v>18</v>
      </c>
      <c r="B24" s="4">
        <f>SUM(W23:AP23)</f>
        <v>284.7380410022779</v>
      </c>
      <c r="C24" s="4">
        <f>B23-W23</f>
        <v>284.7380410022779</v>
      </c>
      <c r="D24" s="4">
        <f>C23-X23</f>
        <v>284.7380410022779</v>
      </c>
      <c r="E24" s="4">
        <f>D23-Y23</f>
        <v>284.7380410022779</v>
      </c>
      <c r="F24" s="4">
        <f>E23-Z23</f>
        <v>284.7380410022779</v>
      </c>
      <c r="G24" s="4">
        <f>F23-AA23</f>
        <v>284.7380410022779</v>
      </c>
      <c r="H24" s="4">
        <f>G23-AB23</f>
        <v>284.7380410022779</v>
      </c>
      <c r="I24" s="4">
        <f>H23-AC23</f>
        <v>284.7380410022779</v>
      </c>
      <c r="J24" s="4">
        <f>I23-AD23</f>
        <v>284.7380410022779</v>
      </c>
      <c r="K24" s="4">
        <f>J23-AE23</f>
        <v>284.7380410022779</v>
      </c>
      <c r="L24" s="4">
        <f>K23-AF23</f>
        <v>284.7380410022779</v>
      </c>
      <c r="M24" s="4">
        <f>L23-AG23</f>
        <v>284.7380410022779</v>
      </c>
      <c r="N24" s="4">
        <f>M23-AH23</f>
        <v>284.7380410022779</v>
      </c>
      <c r="O24" s="4">
        <f>N23-AI23</f>
        <v>284.7380410022779</v>
      </c>
      <c r="P24" s="4">
        <f>O23-AJ23</f>
        <v>284.7380410022779</v>
      </c>
      <c r="Q24" s="4">
        <f>P23-AK23</f>
        <v>284.7380410022779</v>
      </c>
      <c r="R24" s="4">
        <f>Q23-AL23</f>
        <v>0</v>
      </c>
      <c r="S24" s="4">
        <f>R23-AM23</f>
        <v>0</v>
      </c>
      <c r="T24" s="4">
        <f>S23-AN23</f>
        <v>0</v>
      </c>
      <c r="U24" s="4">
        <f>T23-AO23</f>
        <v>0</v>
      </c>
      <c r="W24" s="4">
        <f>IF(W$5=$C$2,B24,0)</f>
        <v>0</v>
      </c>
      <c r="X24" s="4">
        <f>IF(X$5=$C$2,C24,0)</f>
        <v>0</v>
      </c>
      <c r="Y24" s="4">
        <f>IF(Y$5=$C$2,D24,0)</f>
        <v>0</v>
      </c>
      <c r="Z24" s="4">
        <f>IF(Z$5=$C$2,E24,0)</f>
        <v>0</v>
      </c>
      <c r="AA24" s="4">
        <f>IF(AA$5=$C$2,F24,0)</f>
        <v>0</v>
      </c>
      <c r="AB24" s="4">
        <f>IF(AB$5=$C$2,G24,0)</f>
        <v>0</v>
      </c>
      <c r="AC24" s="4">
        <f>IF(AC$5=$C$2,H24,0)</f>
        <v>0</v>
      </c>
      <c r="AD24" s="4">
        <f>IF(AD$5=$C$2,I24,0)</f>
        <v>0</v>
      </c>
      <c r="AE24" s="4">
        <f>IF(AE$5=$C$2,J24,0)</f>
        <v>0</v>
      </c>
      <c r="AF24" s="4">
        <f>IF(AF$5=$C$2,K24,0)</f>
        <v>0</v>
      </c>
      <c r="AG24" s="4">
        <f>IF(AG$5=$C$2,L24,0)</f>
        <v>0</v>
      </c>
      <c r="AH24" s="4">
        <f>IF(AH$5=$C$2,M24,0)</f>
        <v>0</v>
      </c>
      <c r="AI24" s="4">
        <f>IF(AI$5=$C$2,N24,0)</f>
        <v>0</v>
      </c>
      <c r="AJ24" s="4">
        <f>IF(AJ$5=$C$2,O24,0)</f>
        <v>0</v>
      </c>
      <c r="AK24" s="4">
        <f>IF(AK$5=$C$2,P24,0)</f>
        <v>0</v>
      </c>
      <c r="AL24" s="4">
        <f>IF(AL$5=$C$2,Q24,0)</f>
        <v>284.7380410022779</v>
      </c>
      <c r="AM24" s="4">
        <f>IF(AM$5=$C$2,R24,0)</f>
        <v>0</v>
      </c>
      <c r="AN24" s="4">
        <f>IF(AN$5=$C$2,S24,0)</f>
        <v>0</v>
      </c>
      <c r="AO24" s="4">
        <f>IF(AO$5=$C$2,T24,0)</f>
        <v>0</v>
      </c>
      <c r="AP24" s="4">
        <f>IF(AP$5=$C$2,U24,0)</f>
        <v>0</v>
      </c>
      <c r="AR24" s="11">
        <f>SUMPRODUCT(B24:U24,$B$30:$U$30)</f>
        <v>650626.42369020497</v>
      </c>
      <c r="AS24" s="4">
        <f>SUM(W24:AP24)</f>
        <v>284.7380410022779</v>
      </c>
      <c r="AT24" s="11">
        <f>SUMPRODUCT(W24:AP24,$B$30:$U$30)</f>
        <v>100000</v>
      </c>
      <c r="AU24" s="11">
        <f>AT24*$AX$2</f>
        <v>800000</v>
      </c>
      <c r="AV24" s="11">
        <f>AS24*$AT$1</f>
        <v>170842.82460136674</v>
      </c>
      <c r="AW24" s="11">
        <f>$C$1*$AT$2</f>
        <v>27334.851936218678</v>
      </c>
      <c r="AX24" s="11">
        <f>AU24-AV24-AW24</f>
        <v>601822.32346241456</v>
      </c>
    </row>
    <row r="25" spans="1:50">
      <c r="A25" s="10">
        <v>19</v>
      </c>
      <c r="B25" s="4">
        <f>SUM(W24:AP24)</f>
        <v>284.7380410022779</v>
      </c>
      <c r="C25" s="4">
        <f>B24-W24</f>
        <v>284.7380410022779</v>
      </c>
      <c r="D25" s="4">
        <f>C24-X24</f>
        <v>284.7380410022779</v>
      </c>
      <c r="E25" s="4">
        <f>D24-Y24</f>
        <v>284.7380410022779</v>
      </c>
      <c r="F25" s="4">
        <f>E24-Z24</f>
        <v>284.7380410022779</v>
      </c>
      <c r="G25" s="4">
        <f>F24-AA24</f>
        <v>284.7380410022779</v>
      </c>
      <c r="H25" s="4">
        <f>G24-AB24</f>
        <v>284.7380410022779</v>
      </c>
      <c r="I25" s="4">
        <f>H24-AC24</f>
        <v>284.7380410022779</v>
      </c>
      <c r="J25" s="4">
        <f>I24-AD24</f>
        <v>284.7380410022779</v>
      </c>
      <c r="K25" s="4">
        <f>J24-AE24</f>
        <v>284.7380410022779</v>
      </c>
      <c r="L25" s="4">
        <f>K24-AF24</f>
        <v>284.7380410022779</v>
      </c>
      <c r="M25" s="4">
        <f>L24-AG24</f>
        <v>284.7380410022779</v>
      </c>
      <c r="N25" s="4">
        <f>M24-AH24</f>
        <v>284.7380410022779</v>
      </c>
      <c r="O25" s="4">
        <f>N24-AI24</f>
        <v>284.7380410022779</v>
      </c>
      <c r="P25" s="4">
        <f>O24-AJ24</f>
        <v>284.7380410022779</v>
      </c>
      <c r="Q25" s="4">
        <f>P24-AK24</f>
        <v>284.7380410022779</v>
      </c>
      <c r="R25" s="4">
        <f>Q24-AL24</f>
        <v>0</v>
      </c>
      <c r="S25" s="4">
        <f>R24-AM24</f>
        <v>0</v>
      </c>
      <c r="T25" s="4">
        <f>S24-AN24</f>
        <v>0</v>
      </c>
      <c r="U25" s="4">
        <f>T24-AO24</f>
        <v>0</v>
      </c>
      <c r="W25" s="4">
        <f>IF(W$5=$C$2,B25,0)</f>
        <v>0</v>
      </c>
      <c r="X25" s="4">
        <f>IF(X$5=$C$2,C25,0)</f>
        <v>0</v>
      </c>
      <c r="Y25" s="4">
        <f>IF(Y$5=$C$2,D25,0)</f>
        <v>0</v>
      </c>
      <c r="Z25" s="4">
        <f>IF(Z$5=$C$2,E25,0)</f>
        <v>0</v>
      </c>
      <c r="AA25" s="4">
        <f>IF(AA$5=$C$2,F25,0)</f>
        <v>0</v>
      </c>
      <c r="AB25" s="4">
        <f>IF(AB$5=$C$2,G25,0)</f>
        <v>0</v>
      </c>
      <c r="AC25" s="4">
        <f>IF(AC$5=$C$2,H25,0)</f>
        <v>0</v>
      </c>
      <c r="AD25" s="4">
        <f>IF(AD$5=$C$2,I25,0)</f>
        <v>0</v>
      </c>
      <c r="AE25" s="4">
        <f>IF(AE$5=$C$2,J25,0)</f>
        <v>0</v>
      </c>
      <c r="AF25" s="4">
        <f>IF(AF$5=$C$2,K25,0)</f>
        <v>0</v>
      </c>
      <c r="AG25" s="4">
        <f>IF(AG$5=$C$2,L25,0)</f>
        <v>0</v>
      </c>
      <c r="AH25" s="4">
        <f>IF(AH$5=$C$2,M25,0)</f>
        <v>0</v>
      </c>
      <c r="AI25" s="4">
        <f>IF(AI$5=$C$2,N25,0)</f>
        <v>0</v>
      </c>
      <c r="AJ25" s="4">
        <f>IF(AJ$5=$C$2,O25,0)</f>
        <v>0</v>
      </c>
      <c r="AK25" s="4">
        <f>IF(AK$5=$C$2,P25,0)</f>
        <v>0</v>
      </c>
      <c r="AL25" s="4">
        <f>IF(AL$5=$C$2,Q25,0)</f>
        <v>284.7380410022779</v>
      </c>
      <c r="AM25" s="4">
        <f>IF(AM$5=$C$2,R25,0)</f>
        <v>0</v>
      </c>
      <c r="AN25" s="4">
        <f>IF(AN$5=$C$2,S25,0)</f>
        <v>0</v>
      </c>
      <c r="AO25" s="4">
        <f>IF(AO$5=$C$2,T25,0)</f>
        <v>0</v>
      </c>
      <c r="AP25" s="4">
        <f>IF(AP$5=$C$2,U25,0)</f>
        <v>0</v>
      </c>
      <c r="AR25" s="11">
        <f>SUMPRODUCT(B25:U25,$B$30:$U$30)</f>
        <v>650626.42369020497</v>
      </c>
      <c r="AS25" s="4">
        <f>SUM(W25:AP25)</f>
        <v>284.7380410022779</v>
      </c>
      <c r="AT25" s="11">
        <f>SUMPRODUCT(W25:AP25,$B$30:$U$30)</f>
        <v>100000</v>
      </c>
      <c r="AU25" s="11">
        <f>AT25*$AX$2</f>
        <v>800000</v>
      </c>
      <c r="AV25" s="11">
        <f>AS25*$AT$1</f>
        <v>170842.82460136674</v>
      </c>
      <c r="AW25" s="11">
        <f>$C$1*$AT$2</f>
        <v>27334.851936218678</v>
      </c>
      <c r="AX25" s="11">
        <f>AU25-AV25-AW25</f>
        <v>601822.32346241456</v>
      </c>
    </row>
    <row r="26" spans="1:50">
      <c r="A26" s="10">
        <v>20</v>
      </c>
      <c r="B26" s="4">
        <f>SUM(W25:AP25)</f>
        <v>284.7380410022779</v>
      </c>
      <c r="C26" s="4">
        <f>B25-W25</f>
        <v>284.7380410022779</v>
      </c>
      <c r="D26" s="4">
        <f>C25-X25</f>
        <v>284.7380410022779</v>
      </c>
      <c r="E26" s="4">
        <f>D25-Y25</f>
        <v>284.7380410022779</v>
      </c>
      <c r="F26" s="4">
        <f>E25-Z25</f>
        <v>284.7380410022779</v>
      </c>
      <c r="G26" s="4">
        <f>F25-AA25</f>
        <v>284.7380410022779</v>
      </c>
      <c r="H26" s="4">
        <f>G25-AB25</f>
        <v>284.7380410022779</v>
      </c>
      <c r="I26" s="4">
        <f>H25-AC25</f>
        <v>284.7380410022779</v>
      </c>
      <c r="J26" s="4">
        <f>I25-AD25</f>
        <v>284.7380410022779</v>
      </c>
      <c r="K26" s="4">
        <f>J25-AE25</f>
        <v>284.7380410022779</v>
      </c>
      <c r="L26" s="4">
        <f>K25-AF25</f>
        <v>284.7380410022779</v>
      </c>
      <c r="M26" s="4">
        <f>L25-AG25</f>
        <v>284.7380410022779</v>
      </c>
      <c r="N26" s="4">
        <f>M25-AH25</f>
        <v>284.7380410022779</v>
      </c>
      <c r="O26" s="4">
        <f>N25-AI25</f>
        <v>284.7380410022779</v>
      </c>
      <c r="P26" s="4">
        <f>O25-AJ25</f>
        <v>284.7380410022779</v>
      </c>
      <c r="Q26" s="4">
        <f>P25-AK25</f>
        <v>284.7380410022779</v>
      </c>
      <c r="R26" s="4">
        <f>Q25-AL25</f>
        <v>0</v>
      </c>
      <c r="S26" s="4">
        <f>R25-AM25</f>
        <v>0</v>
      </c>
      <c r="T26" s="4">
        <f>S25-AN25</f>
        <v>0</v>
      </c>
      <c r="U26" s="4">
        <f>T25-AO25</f>
        <v>0</v>
      </c>
      <c r="W26" s="4">
        <f>IF(W$5=$C$2,B26,0)</f>
        <v>0</v>
      </c>
      <c r="X26" s="4">
        <f>IF(X$5=$C$2,C26,0)</f>
        <v>0</v>
      </c>
      <c r="Y26" s="4">
        <f>IF(Y$5=$C$2,D26,0)</f>
        <v>0</v>
      </c>
      <c r="Z26" s="4">
        <f>IF(Z$5=$C$2,E26,0)</f>
        <v>0</v>
      </c>
      <c r="AA26" s="4">
        <f>IF(AA$5=$C$2,F26,0)</f>
        <v>0</v>
      </c>
      <c r="AB26" s="4">
        <f>IF(AB$5=$C$2,G26,0)</f>
        <v>0</v>
      </c>
      <c r="AC26" s="4">
        <f>IF(AC$5=$C$2,H26,0)</f>
        <v>0</v>
      </c>
      <c r="AD26" s="4">
        <f>IF(AD$5=$C$2,I26,0)</f>
        <v>0</v>
      </c>
      <c r="AE26" s="4">
        <f>IF(AE$5=$C$2,J26,0)</f>
        <v>0</v>
      </c>
      <c r="AF26" s="4">
        <f>IF(AF$5=$C$2,K26,0)</f>
        <v>0</v>
      </c>
      <c r="AG26" s="4">
        <f>IF(AG$5=$C$2,L26,0)</f>
        <v>0</v>
      </c>
      <c r="AH26" s="4">
        <f>IF(AH$5=$C$2,M26,0)</f>
        <v>0</v>
      </c>
      <c r="AI26" s="4">
        <f>IF(AI$5=$C$2,N26,0)</f>
        <v>0</v>
      </c>
      <c r="AJ26" s="4">
        <f>IF(AJ$5=$C$2,O26,0)</f>
        <v>0</v>
      </c>
      <c r="AK26" s="4">
        <f>IF(AK$5=$C$2,P26,0)</f>
        <v>0</v>
      </c>
      <c r="AL26" s="4">
        <f>IF(AL$5=$C$2,Q26,0)</f>
        <v>284.7380410022779</v>
      </c>
      <c r="AM26" s="4">
        <f>IF(AM$5=$C$2,R26,0)</f>
        <v>0</v>
      </c>
      <c r="AN26" s="4">
        <f>IF(AN$5=$C$2,S26,0)</f>
        <v>0</v>
      </c>
      <c r="AO26" s="4">
        <f>IF(AO$5=$C$2,T26,0)</f>
        <v>0</v>
      </c>
      <c r="AP26" s="4">
        <f>IF(AP$5=$C$2,U26,0)</f>
        <v>0</v>
      </c>
      <c r="AR26" s="11">
        <f>SUMPRODUCT(B26:U26,$B$30:$U$30)</f>
        <v>650626.42369020497</v>
      </c>
      <c r="AS26" s="4">
        <f>SUM(W26:AP26)</f>
        <v>284.7380410022779</v>
      </c>
      <c r="AT26" s="11">
        <f>SUMPRODUCT(W26:AP26,$B$30:$U$30)</f>
        <v>100000</v>
      </c>
      <c r="AU26" s="11">
        <f>AT26*$AX$2</f>
        <v>800000</v>
      </c>
      <c r="AV26" s="11">
        <f>AS26*$AT$1</f>
        <v>170842.82460136674</v>
      </c>
      <c r="AW26" s="11">
        <f>$C$1*$AT$2</f>
        <v>27334.851936218678</v>
      </c>
      <c r="AX26" s="11">
        <f>AU26-AV26-AW26</f>
        <v>601822.32346241456</v>
      </c>
    </row>
    <row r="27" spans="1:50">
      <c r="AT27" s="11"/>
      <c r="AU27" s="11"/>
      <c r="AV27" s="11"/>
      <c r="AW27" s="11"/>
    </row>
    <row r="28" spans="1:50">
      <c r="A28" s="3" t="s">
        <v>33</v>
      </c>
      <c r="AT28" s="11"/>
    </row>
    <row r="29" spans="1:50">
      <c r="A29" s="3" t="s">
        <v>34</v>
      </c>
      <c r="B29" s="1">
        <f>B5</f>
        <v>1</v>
      </c>
      <c r="C29" s="1">
        <f>C5</f>
        <v>2</v>
      </c>
      <c r="D29" s="1">
        <f>D5</f>
        <v>3</v>
      </c>
      <c r="E29" s="1">
        <f>E5</f>
        <v>4</v>
      </c>
      <c r="F29" s="1">
        <f>F5</f>
        <v>5</v>
      </c>
      <c r="G29" s="1">
        <f>G5</f>
        <v>6</v>
      </c>
      <c r="H29" s="1">
        <f>H5</f>
        <v>7</v>
      </c>
      <c r="I29" s="1">
        <f>I5</f>
        <v>8</v>
      </c>
      <c r="J29" s="1">
        <f>J5</f>
        <v>9</v>
      </c>
      <c r="K29" s="1">
        <f>K5</f>
        <v>10</v>
      </c>
      <c r="L29" s="1">
        <f>L5</f>
        <v>11</v>
      </c>
      <c r="M29" s="1">
        <f>M5</f>
        <v>12</v>
      </c>
      <c r="N29" s="1">
        <f>N5</f>
        <v>13</v>
      </c>
      <c r="O29" s="1">
        <f>O5</f>
        <v>14</v>
      </c>
      <c r="P29" s="1">
        <f>P5</f>
        <v>15</v>
      </c>
      <c r="Q29" s="1">
        <f>Q5</f>
        <v>16</v>
      </c>
      <c r="R29" s="1">
        <f>R5</f>
        <v>17</v>
      </c>
      <c r="S29" s="1">
        <f>S5</f>
        <v>18</v>
      </c>
      <c r="T29" s="1">
        <f>T5</f>
        <v>19</v>
      </c>
      <c r="U29" s="1">
        <f>U5</f>
        <v>20</v>
      </c>
      <c r="AT29" s="11"/>
    </row>
    <row r="30" spans="1:50">
      <c r="A30" s="3" t="s">
        <v>35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141.6</v>
      </c>
      <c r="J30" s="3">
        <v>173.2</v>
      </c>
      <c r="K30" s="3">
        <v>203.6</v>
      </c>
      <c r="L30" s="3">
        <v>232.4</v>
      </c>
      <c r="M30" s="3">
        <v>259.39999999999998</v>
      </c>
      <c r="N30" s="3">
        <v>284.7</v>
      </c>
      <c r="O30" s="3">
        <v>308.39999999999998</v>
      </c>
      <c r="P30" s="3">
        <v>330.5</v>
      </c>
      <c r="Q30" s="3">
        <v>351.2</v>
      </c>
      <c r="R30" s="3">
        <v>370.4</v>
      </c>
      <c r="S30" s="3">
        <v>388.5</v>
      </c>
      <c r="T30" s="3">
        <v>405.3</v>
      </c>
      <c r="U30" s="3">
        <v>421.1</v>
      </c>
      <c r="AT30" s="11"/>
    </row>
    <row r="31" spans="1:50">
      <c r="AT31" s="11"/>
    </row>
    <row r="32" spans="1:50">
      <c r="AT32" s="11"/>
    </row>
    <row r="33" spans="1:46">
      <c r="AT33" s="11"/>
    </row>
    <row r="34" spans="1:46">
      <c r="AT34" s="11"/>
    </row>
    <row r="35" spans="1:46">
      <c r="AT35" s="11"/>
    </row>
    <row r="36" spans="1:46">
      <c r="A36" s="10"/>
      <c r="AT36" s="11"/>
    </row>
    <row r="37" spans="1:46">
      <c r="A37" s="10"/>
      <c r="AT37" s="11"/>
    </row>
    <row r="38" spans="1:46">
      <c r="A38" s="10"/>
      <c r="AT38" s="11"/>
    </row>
    <row r="39" spans="1:46">
      <c r="A39" s="10"/>
      <c r="AT39" s="11"/>
    </row>
    <row r="40" spans="1:46">
      <c r="A40" s="10"/>
      <c r="AT40" s="11"/>
    </row>
    <row r="41" spans="1:46">
      <c r="A41" s="10"/>
      <c r="AT41" s="11"/>
    </row>
    <row r="42" spans="1:46">
      <c r="A42" s="10"/>
      <c r="AT42" s="11"/>
    </row>
    <row r="43" spans="1:46">
      <c r="A43" s="10"/>
      <c r="AT43" s="11"/>
    </row>
    <row r="44" spans="1:46">
      <c r="A44" s="10"/>
      <c r="AT44" s="11"/>
    </row>
    <row r="45" spans="1:46">
      <c r="A45" s="10"/>
      <c r="AT45" s="11"/>
    </row>
    <row r="46" spans="1:46">
      <c r="A46" s="10"/>
      <c r="AT46" s="11"/>
    </row>
    <row r="47" spans="1:46">
      <c r="A47" s="10"/>
      <c r="AT47" s="11"/>
    </row>
    <row r="48" spans="1:46">
      <c r="A48" s="10"/>
      <c r="AT48" s="11"/>
    </row>
    <row r="49" spans="1:46">
      <c r="A49" s="10"/>
      <c r="AT49" s="11"/>
    </row>
    <row r="50" spans="1:46">
      <c r="A50" s="10"/>
      <c r="AT50" s="11"/>
    </row>
    <row r="51" spans="1:46">
      <c r="A51" s="10"/>
      <c r="AT51" s="11"/>
    </row>
    <row r="52" spans="1:46">
      <c r="A52" s="10"/>
      <c r="AT52" s="11"/>
    </row>
    <row r="53" spans="1:46">
      <c r="A53" s="10"/>
      <c r="AT53" s="11"/>
    </row>
    <row r="54" spans="1:46">
      <c r="A54" s="10"/>
      <c r="AT54" s="11"/>
    </row>
    <row r="55" spans="1:46">
      <c r="A55" s="10"/>
      <c r="AT55" s="11"/>
    </row>
    <row r="56" spans="1:46">
      <c r="A56" s="10"/>
      <c r="AT56" s="11"/>
    </row>
    <row r="57" spans="1:46">
      <c r="A57" s="10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3</cp:revision>
  <dcterms:created xsi:type="dcterms:W3CDTF">2020-08-21T19:30:21Z</dcterms:created>
  <dcterms:modified xsi:type="dcterms:W3CDTF">2025-09-03T20:04:32Z</dcterms:modified>
  <cp:category/>
  <cp:contentStatus/>
</cp:coreProperties>
</file>