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DocumentosD\Economía y Legislación Forestal\2024\maderaEnPie\"/>
    </mc:Choice>
  </mc:AlternateContent>
  <xr:revisionPtr revIDLastSave="0" documentId="13_ncr:1_{DCFF2B28-D06C-41F2-A131-FB76B58AE6F8}" xr6:coauthVersionLast="47" xr6:coauthVersionMax="47" xr10:uidLastSave="{00000000-0000-0000-0000-000000000000}"/>
  <bookViews>
    <workbookView xWindow="-108" yWindow="-108" windowWidth="23256" windowHeight="13176" activeTab="2" xr2:uid="{F766B845-DE5A-459B-BFCD-125091C9D258}"/>
  </bookViews>
  <sheets>
    <sheet name="Ejercicio" sheetId="8" r:id="rId1"/>
    <sheet name="Ejercicio (resuelto)" sheetId="9" r:id="rId2"/>
    <sheet name="Análisis" sheetId="10" r:id="rId3"/>
  </sheets>
  <definedNames>
    <definedName name="_xlnm.Print_Area" localSheetId="2">Análisis!$A$1:$N$39</definedName>
    <definedName name="_xlnm.Print_Area" localSheetId="0">Ejercicio!$A$1:$N$37</definedName>
    <definedName name="_xlnm.Print_Area" localSheetId="1">'Ejercicio (resuelto)'!$A$1:$N$39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0" l="1"/>
  <c r="L5" i="10"/>
  <c r="L12" i="10" s="1"/>
  <c r="L22" i="8"/>
  <c r="E28" i="10"/>
  <c r="B28" i="10"/>
  <c r="B25" i="10"/>
  <c r="B33" i="10" s="1"/>
  <c r="B24" i="10"/>
  <c r="B32" i="10" s="1"/>
  <c r="B22" i="10"/>
  <c r="B31" i="10" s="1"/>
  <c r="B21" i="10"/>
  <c r="B30" i="10" s="1"/>
  <c r="L20" i="10"/>
  <c r="B20" i="10"/>
  <c r="B29" i="10" s="1"/>
  <c r="I13" i="10"/>
  <c r="I12" i="10"/>
  <c r="L11" i="10"/>
  <c r="I11" i="10"/>
  <c r="E7" i="10"/>
  <c r="E14" i="10" s="1"/>
  <c r="E31" i="10" s="1"/>
  <c r="E6" i="10"/>
  <c r="E13" i="10" s="1"/>
  <c r="E30" i="10" s="1"/>
  <c r="E5" i="10"/>
  <c r="E12" i="10" s="1"/>
  <c r="E29" i="10" s="1"/>
  <c r="E28" i="9"/>
  <c r="B28" i="9"/>
  <c r="B25" i="9"/>
  <c r="B33" i="9" s="1"/>
  <c r="B24" i="9"/>
  <c r="B32" i="9" s="1"/>
  <c r="B22" i="9"/>
  <c r="B31" i="9" s="1"/>
  <c r="B21" i="9"/>
  <c r="B30" i="9" s="1"/>
  <c r="L20" i="9"/>
  <c r="B20" i="9"/>
  <c r="B29" i="9" s="1"/>
  <c r="I13" i="9"/>
  <c r="L12" i="9"/>
  <c r="I12" i="9"/>
  <c r="L11" i="9"/>
  <c r="I11" i="9"/>
  <c r="E7" i="9"/>
  <c r="E6" i="9"/>
  <c r="L5" i="9"/>
  <c r="E5" i="9"/>
  <c r="B30" i="8"/>
  <c r="B27" i="8"/>
  <c r="B35" i="8" s="1"/>
  <c r="B26" i="8"/>
  <c r="B34" i="8" s="1"/>
  <c r="B24" i="8"/>
  <c r="B33" i="8" s="1"/>
  <c r="B23" i="8"/>
  <c r="B32" i="8" s="1"/>
  <c r="B22" i="8"/>
  <c r="B31" i="8" s="1"/>
  <c r="I15" i="8"/>
  <c r="I14" i="8"/>
  <c r="I13" i="8"/>
  <c r="L7" i="8"/>
  <c r="L13" i="10" l="1"/>
  <c r="L14" i="10" s="1"/>
  <c r="L29" i="10" s="1"/>
  <c r="E15" i="10"/>
  <c r="E32" i="10" s="1"/>
  <c r="L13" i="9"/>
  <c r="L14" i="9" s="1"/>
  <c r="L29" i="9" s="1"/>
  <c r="E14" i="9"/>
  <c r="E31" i="9" s="1"/>
  <c r="E13" i="9"/>
  <c r="E30" i="9" s="1"/>
  <c r="E16" i="10"/>
  <c r="E33" i="10" s="1"/>
  <c r="E12" i="9"/>
  <c r="E29" i="9" s="1"/>
  <c r="E15" i="9"/>
  <c r="E32" i="9" s="1"/>
  <c r="E16" i="9"/>
  <c r="E33" i="9" s="1"/>
  <c r="E34" i="10" l="1"/>
  <c r="L28" i="10" s="1"/>
  <c r="L30" i="10" s="1"/>
  <c r="E34" i="9"/>
  <c r="L28" i="9" s="1"/>
  <c r="L30" i="9" s="1"/>
</calcChain>
</file>

<file path=xl/sharedStrings.xml><?xml version="1.0" encoding="utf-8"?>
<sst xmlns="http://schemas.openxmlformats.org/spreadsheetml/2006/main" count="209" uniqueCount="48">
  <si>
    <t>Ingresos brutos</t>
  </si>
  <si>
    <t>tn/ha</t>
  </si>
  <si>
    <t>postes/ha</t>
  </si>
  <si>
    <t>Conversión de unidades</t>
  </si>
  <si>
    <t>Rollizos (1era. Calidad)</t>
  </si>
  <si>
    <t>Rollizos (2da. Calidad)</t>
  </si>
  <si>
    <r>
      <t>pies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/ha</t>
    </r>
  </si>
  <si>
    <t>Rendimiento total de la plantación:</t>
  </si>
  <si>
    <t>Rendimiento promedio en aserradero:</t>
  </si>
  <si>
    <r>
      <t>$/pies</t>
    </r>
    <r>
      <rPr>
        <vertAlign val="superscript"/>
        <sz val="11"/>
        <color theme="1"/>
        <rFont val="Calibri"/>
        <family val="2"/>
        <scheme val="minor"/>
      </rPr>
      <t>2</t>
    </r>
  </si>
  <si>
    <t>Tabla seca estándar:</t>
  </si>
  <si>
    <t>Tabla para pallets:</t>
  </si>
  <si>
    <t>$/unidad</t>
  </si>
  <si>
    <t>Postes 7,5m (12-14cm en cima):</t>
  </si>
  <si>
    <t>$/ha</t>
  </si>
  <si>
    <t>TOTAL Ingresos Brutos:</t>
  </si>
  <si>
    <t>Costos</t>
  </si>
  <si>
    <t>Elaboración (corte y carga)</t>
  </si>
  <si>
    <t>Flete (madera rolliza verde)</t>
  </si>
  <si>
    <t>$/tn</t>
  </si>
  <si>
    <t>TOTAL</t>
  </si>
  <si>
    <t>Aserrado</t>
  </si>
  <si>
    <t>Costaneros</t>
  </si>
  <si>
    <t>Madera para pallets</t>
  </si>
  <si>
    <t>Elaboración y flete</t>
  </si>
  <si>
    <t>Tabla seca clear:</t>
  </si>
  <si>
    <t>Aserrado en aserradero promedio</t>
  </si>
  <si>
    <r>
      <t>$/m</t>
    </r>
    <r>
      <rPr>
        <vertAlign val="superscript"/>
        <sz val="11"/>
        <color theme="1"/>
        <rFont val="Calibri"/>
        <family val="2"/>
        <scheme val="minor"/>
      </rPr>
      <t>3</t>
    </r>
  </si>
  <si>
    <t>1. Productos obtenidos en plantación</t>
  </si>
  <si>
    <t>2. Productos obtenidos en aserradero</t>
  </si>
  <si>
    <t>3. Precios de madera procesada</t>
  </si>
  <si>
    <t>3a. Precios de otros subproductos</t>
  </si>
  <si>
    <r>
      <t>pies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</si>
  <si>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pies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/tn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</si>
  <si>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/tn</t>
    </r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</si>
  <si>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</si>
  <si>
    <t>Postes de 7,5m</t>
  </si>
  <si>
    <t>Viruta</t>
  </si>
  <si>
    <t>Ingresos brutos ($/ha)</t>
  </si>
  <si>
    <t>Costos totales ($/ha)</t>
  </si>
  <si>
    <t>Valor de madera en pie (método residual) ($/ha)</t>
  </si>
  <si>
    <t>Ingresos brutos total ($/ha)</t>
  </si>
  <si>
    <t xml:space="preserve"> - Costos total ($/ha)</t>
  </si>
  <si>
    <t>4. Elaboración y flete</t>
  </si>
  <si>
    <t>5. Aserrado</t>
  </si>
  <si>
    <r>
      <t xml:space="preserve">Conversión de unidades para </t>
    </r>
    <r>
      <rPr>
        <b/>
        <i/>
        <sz val="11"/>
        <color theme="1"/>
        <rFont val="Calibri"/>
        <family val="2"/>
        <scheme val="minor"/>
      </rPr>
      <t>E. grandis</t>
    </r>
  </si>
  <si>
    <t xml:space="preserve"> </t>
  </si>
  <si>
    <r>
      <t xml:space="preserve">Valoración de la madera en pie. Ejemplo para </t>
    </r>
    <r>
      <rPr>
        <b/>
        <i/>
        <sz val="11"/>
        <color theme="1"/>
        <rFont val="Calibri"/>
        <family val="2"/>
        <scheme val="minor"/>
      </rPr>
      <t>Eucalyptus grandis</t>
    </r>
    <r>
      <rPr>
        <b/>
        <sz val="11"/>
        <color theme="1"/>
        <rFont val="Calibri"/>
        <family val="2"/>
        <scheme val="minor"/>
      </rPr>
      <t xml:space="preserve"> en Entre Ríos.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</si>
</sst>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3" fontId="2" fillId="3" borderId="11" xfId="0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3" fontId="2" fillId="4" borderId="11" xfId="0" applyNumberFormat="1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3" fontId="2" fillId="6" borderId="8" xfId="0" applyNumberFormat="1" applyFont="1" applyFill="1" applyBorder="1" applyAlignment="1">
      <alignment vertical="center"/>
    </xf>
    <xf numFmtId="0" fontId="2" fillId="6" borderId="9" xfId="0" applyFont="1" applyFill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0" fontId="2" fillId="7" borderId="4" xfId="0" applyFont="1" applyFill="1" applyBorder="1" applyAlignment="1">
      <alignment vertical="center"/>
    </xf>
    <xf numFmtId="0" fontId="0" fillId="7" borderId="3" xfId="0" applyFill="1" applyBorder="1" applyAlignment="1">
      <alignment vertical="center"/>
    </xf>
    <xf numFmtId="0" fontId="0" fillId="7" borderId="0" xfId="0" applyFill="1" applyAlignment="1">
      <alignment vertical="center"/>
    </xf>
    <xf numFmtId="3" fontId="0" fillId="7" borderId="0" xfId="0" applyNumberFormat="1" applyFill="1" applyAlignment="1">
      <alignment vertical="center"/>
    </xf>
    <xf numFmtId="0" fontId="0" fillId="7" borderId="4" xfId="0" applyFill="1" applyBorder="1" applyAlignment="1">
      <alignment vertical="center"/>
    </xf>
    <xf numFmtId="9" fontId="0" fillId="7" borderId="0" xfId="0" applyNumberFormat="1" applyFill="1" applyAlignment="1">
      <alignment horizontal="center" vertical="center"/>
    </xf>
    <xf numFmtId="0" fontId="0" fillId="7" borderId="5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9" fontId="0" fillId="7" borderId="2" xfId="0" applyNumberFormat="1" applyFill="1" applyBorder="1" applyAlignment="1">
      <alignment horizontal="center" vertical="center"/>
    </xf>
    <xf numFmtId="3" fontId="0" fillId="7" borderId="2" xfId="0" applyNumberFormat="1" applyFill="1" applyBorder="1" applyAlignment="1">
      <alignment vertical="center"/>
    </xf>
    <xf numFmtId="0" fontId="0" fillId="7" borderId="6" xfId="0" applyFill="1" applyBorder="1" applyAlignment="1">
      <alignment vertical="center"/>
    </xf>
    <xf numFmtId="9" fontId="2" fillId="7" borderId="0" xfId="0" applyNumberFormat="1" applyFont="1" applyFill="1" applyAlignment="1">
      <alignment vertical="center"/>
    </xf>
    <xf numFmtId="0" fontId="2" fillId="7" borderId="13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2" fillId="7" borderId="14" xfId="0" applyFont="1" applyFill="1" applyBorder="1" applyAlignment="1">
      <alignment vertical="center"/>
    </xf>
    <xf numFmtId="3" fontId="0" fillId="7" borderId="0" xfId="1" applyNumberFormat="1" applyFont="1" applyFill="1" applyBorder="1" applyAlignment="1">
      <alignment vertical="center"/>
    </xf>
    <xf numFmtId="0" fontId="0" fillId="7" borderId="15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2" fontId="0" fillId="0" borderId="0" xfId="0" applyNumberFormat="1" applyAlignment="1">
      <alignment vertical="center"/>
    </xf>
    <xf numFmtId="2" fontId="0" fillId="0" borderId="2" xfId="0" applyNumberFormat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0" xfId="0" applyFill="1" applyAlignment="1">
      <alignment vertical="center"/>
    </xf>
    <xf numFmtId="3" fontId="0" fillId="4" borderId="0" xfId="0" applyNumberFormat="1" applyFill="1" applyAlignment="1">
      <alignment vertical="center"/>
    </xf>
    <xf numFmtId="0" fontId="0" fillId="4" borderId="4" xfId="0" applyFill="1" applyBorder="1" applyAlignment="1">
      <alignment vertical="center"/>
    </xf>
    <xf numFmtId="0" fontId="0" fillId="7" borderId="13" xfId="0" applyFill="1" applyBorder="1" applyAlignment="1">
      <alignment vertical="center"/>
    </xf>
    <xf numFmtId="9" fontId="0" fillId="7" borderId="1" xfId="0" applyNumberFormat="1" applyFill="1" applyBorder="1" applyAlignment="1">
      <alignment horizontal="center" vertical="center"/>
    </xf>
    <xf numFmtId="3" fontId="0" fillId="7" borderId="1" xfId="0" applyNumberFormat="1" applyFill="1" applyBorder="1" applyAlignment="1">
      <alignment vertical="center"/>
    </xf>
    <xf numFmtId="0" fontId="0" fillId="7" borderId="14" xfId="0" applyFill="1" applyBorder="1" applyAlignment="1">
      <alignment vertical="center"/>
    </xf>
    <xf numFmtId="0" fontId="0" fillId="7" borderId="22" xfId="0" applyFill="1" applyBorder="1" applyAlignment="1">
      <alignment vertical="center"/>
    </xf>
    <xf numFmtId="3" fontId="0" fillId="7" borderId="15" xfId="0" applyNumberFormat="1" applyFill="1" applyBorder="1" applyAlignment="1">
      <alignment vertical="center"/>
    </xf>
    <xf numFmtId="0" fontId="0" fillId="7" borderId="23" xfId="0" applyFill="1" applyBorder="1" applyAlignment="1">
      <alignment vertical="center"/>
    </xf>
    <xf numFmtId="0" fontId="2" fillId="5" borderId="16" xfId="0" applyFont="1" applyFill="1" applyBorder="1" applyAlignment="1">
      <alignment vertical="center"/>
    </xf>
    <xf numFmtId="0" fontId="0" fillId="5" borderId="17" xfId="0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0" fontId="4" fillId="7" borderId="13" xfId="0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3" fontId="0" fillId="3" borderId="0" xfId="0" applyNumberFormat="1" applyFill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3" fontId="0" fillId="7" borderId="24" xfId="0" applyNumberFormat="1" applyFill="1" applyBorder="1" applyAlignment="1">
      <alignment vertical="center"/>
    </xf>
    <xf numFmtId="3" fontId="0" fillId="7" borderId="25" xfId="0" applyNumberFormat="1" applyFill="1" applyBorder="1" applyAlignment="1">
      <alignment vertical="center"/>
    </xf>
    <xf numFmtId="3" fontId="0" fillId="7" borderId="25" xfId="1" applyNumberFormat="1" applyFont="1" applyFill="1" applyBorder="1" applyAlignment="1">
      <alignment vertical="center"/>
    </xf>
    <xf numFmtId="3" fontId="0" fillId="7" borderId="26" xfId="1" applyNumberFormat="1" applyFont="1" applyFill="1" applyBorder="1" applyAlignment="1">
      <alignment vertical="center"/>
    </xf>
    <xf numFmtId="9" fontId="2" fillId="7" borderId="1" xfId="2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5" fillId="4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17E3-B1FF-4E43-86F1-16458286C041}">
  <sheetPr>
    <tabColor theme="1"/>
    <pageSetUpPr fitToPage="1"/>
  </sheetPr>
  <dimension ref="B1:M41"/>
  <sheetViews>
    <sheetView showGridLines="0" view="pageBreakPreview" topLeftCell="A3" zoomScaleNormal="70" zoomScaleSheetLayoutView="100" zoomScalePageLayoutView="40" workbookViewId="0">
      <selection activeCell="C14" sqref="C14"/>
    </sheetView>
  </sheetViews>
  <sheetFormatPr baseColWidth="10" defaultRowHeight="21" customHeight="1" x14ac:dyDescent="0.3"/>
  <cols>
    <col min="1" max="1" width="4.44140625" style="1" customWidth="1"/>
    <col min="2" max="6" width="11.109375" style="1" customWidth="1"/>
    <col min="7" max="8" width="4.44140625" style="1" customWidth="1"/>
    <col min="9" max="13" width="11.109375" style="1" customWidth="1"/>
    <col min="14" max="14" width="4.44140625" style="1" customWidth="1"/>
    <col min="15" max="15" width="11.109375" style="1" customWidth="1"/>
    <col min="16" max="16384" width="11.5546875" style="1"/>
  </cols>
  <sheetData>
    <row r="1" spans="2:13" ht="30" customHeight="1" x14ac:dyDescent="0.3">
      <c r="B1" s="93" t="s">
        <v>47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2:13" ht="24" customHeight="1" x14ac:dyDescent="0.3">
      <c r="B2" s="1" t="s">
        <v>46</v>
      </c>
    </row>
    <row r="3" spans="2:13" ht="24" customHeight="1" thickBot="1" x14ac:dyDescent="0.35">
      <c r="B3" s="91" t="s">
        <v>0</v>
      </c>
      <c r="C3" s="91"/>
      <c r="D3" s="91"/>
      <c r="E3" s="91"/>
      <c r="F3" s="91"/>
      <c r="I3" s="92" t="s">
        <v>16</v>
      </c>
      <c r="J3" s="92"/>
      <c r="K3" s="92"/>
      <c r="L3" s="92"/>
      <c r="M3" s="92"/>
    </row>
    <row r="4" spans="2:13" ht="24" customHeight="1" thickBot="1" x14ac:dyDescent="0.35"/>
    <row r="5" spans="2:13" ht="24" customHeight="1" x14ac:dyDescent="0.3">
      <c r="B5" s="71" t="s">
        <v>28</v>
      </c>
      <c r="C5" s="72"/>
      <c r="D5" s="72"/>
      <c r="E5" s="72"/>
      <c r="F5" s="73"/>
      <c r="I5" s="31" t="s">
        <v>43</v>
      </c>
      <c r="J5" s="32"/>
      <c r="K5" s="32"/>
      <c r="L5" s="33"/>
      <c r="M5" s="34"/>
    </row>
    <row r="6" spans="2:13" ht="24" customHeight="1" x14ac:dyDescent="0.3">
      <c r="B6" s="74" t="s">
        <v>7</v>
      </c>
      <c r="C6" s="50"/>
      <c r="D6" s="50"/>
      <c r="E6" s="75">
        <v>300</v>
      </c>
      <c r="F6" s="51" t="s">
        <v>1</v>
      </c>
      <c r="I6" s="38" t="s">
        <v>17</v>
      </c>
      <c r="J6" s="39"/>
      <c r="K6" s="39"/>
      <c r="L6" s="40">
        <v>290</v>
      </c>
      <c r="M6" s="41" t="s">
        <v>19</v>
      </c>
    </row>
    <row r="7" spans="2:13" ht="24" customHeight="1" thickBot="1" x14ac:dyDescent="0.35">
      <c r="B7" s="38" t="s">
        <v>4</v>
      </c>
      <c r="C7" s="39"/>
      <c r="D7" s="42">
        <v>0.3</v>
      </c>
      <c r="E7" s="84"/>
      <c r="F7" s="41" t="s">
        <v>1</v>
      </c>
      <c r="I7" s="43" t="s">
        <v>18</v>
      </c>
      <c r="J7" s="44"/>
      <c r="K7" s="44"/>
      <c r="L7" s="46">
        <f>135</f>
        <v>135</v>
      </c>
      <c r="M7" s="47" t="s">
        <v>19</v>
      </c>
    </row>
    <row r="8" spans="2:13" ht="24" customHeight="1" thickBot="1" x14ac:dyDescent="0.35">
      <c r="B8" s="38" t="s">
        <v>5</v>
      </c>
      <c r="C8" s="39"/>
      <c r="D8" s="42">
        <v>0.4</v>
      </c>
      <c r="E8" s="83"/>
      <c r="F8" s="41" t="s">
        <v>1</v>
      </c>
    </row>
    <row r="9" spans="2:13" ht="24" customHeight="1" x14ac:dyDescent="0.3">
      <c r="B9" s="64" t="s">
        <v>23</v>
      </c>
      <c r="C9" s="54"/>
      <c r="D9" s="65">
        <v>0.15</v>
      </c>
      <c r="E9" s="66"/>
      <c r="F9" s="67" t="s">
        <v>1</v>
      </c>
      <c r="I9" s="31" t="s">
        <v>44</v>
      </c>
      <c r="J9" s="32"/>
      <c r="K9" s="32"/>
      <c r="L9" s="33"/>
      <c r="M9" s="34"/>
    </row>
    <row r="10" spans="2:13" ht="24" customHeight="1" thickBot="1" x14ac:dyDescent="0.35">
      <c r="B10" s="43" t="s">
        <v>36</v>
      </c>
      <c r="C10" s="44"/>
      <c r="D10" s="44"/>
      <c r="E10" s="46">
        <v>150</v>
      </c>
      <c r="F10" s="47" t="s">
        <v>2</v>
      </c>
      <c r="I10" s="43" t="s">
        <v>26</v>
      </c>
      <c r="J10" s="44"/>
      <c r="K10" s="44"/>
      <c r="L10" s="46">
        <v>4282</v>
      </c>
      <c r="M10" s="47" t="s">
        <v>27</v>
      </c>
    </row>
    <row r="11" spans="2:13" ht="24" customHeight="1" thickBot="1" x14ac:dyDescent="0.35">
      <c r="D11" s="3"/>
      <c r="E11" s="2"/>
    </row>
    <row r="12" spans="2:13" ht="24" customHeight="1" x14ac:dyDescent="0.3">
      <c r="B12" s="28" t="s">
        <v>29</v>
      </c>
      <c r="C12" s="29"/>
      <c r="D12" s="29"/>
      <c r="E12" s="29"/>
      <c r="F12" s="30"/>
      <c r="I12" s="18" t="s">
        <v>39</v>
      </c>
      <c r="J12" s="19"/>
      <c r="K12" s="19"/>
      <c r="L12" s="19"/>
      <c r="M12" s="20"/>
    </row>
    <row r="13" spans="2:13" ht="24" customHeight="1" x14ac:dyDescent="0.3">
      <c r="B13" s="74" t="s">
        <v>8</v>
      </c>
      <c r="C13" s="50"/>
      <c r="D13" s="50"/>
      <c r="E13" s="87">
        <v>0.45</v>
      </c>
      <c r="F13" s="51"/>
      <c r="I13" s="38" t="str">
        <f>I6</f>
        <v>Elaboración (corte y carga)</v>
      </c>
      <c r="J13" s="39"/>
      <c r="K13" s="39"/>
      <c r="L13" s="85"/>
      <c r="M13" s="41" t="s">
        <v>14</v>
      </c>
    </row>
    <row r="14" spans="2:13" ht="24" customHeight="1" x14ac:dyDescent="0.3">
      <c r="B14" s="38" t="s">
        <v>25</v>
      </c>
      <c r="C14" s="39"/>
      <c r="D14" s="42"/>
      <c r="E14" s="83"/>
      <c r="F14" s="41" t="s">
        <v>6</v>
      </c>
      <c r="I14" s="38" t="str">
        <f>I7</f>
        <v>Flete (madera rolliza verde)</v>
      </c>
      <c r="J14" s="39"/>
      <c r="K14" s="39"/>
      <c r="L14" s="86"/>
      <c r="M14" s="41" t="s">
        <v>14</v>
      </c>
    </row>
    <row r="15" spans="2:13" ht="24" customHeight="1" x14ac:dyDescent="0.3">
      <c r="B15" s="38" t="s">
        <v>10</v>
      </c>
      <c r="C15" s="39"/>
      <c r="D15" s="42"/>
      <c r="E15" s="83"/>
      <c r="F15" s="41" t="s">
        <v>6</v>
      </c>
      <c r="I15" s="38" t="str">
        <f>I10</f>
        <v>Aserrado en aserradero promedio</v>
      </c>
      <c r="J15" s="39"/>
      <c r="K15" s="39"/>
      <c r="L15" s="40"/>
      <c r="M15" s="41" t="s">
        <v>14</v>
      </c>
    </row>
    <row r="16" spans="2:13" ht="24" customHeight="1" thickBot="1" x14ac:dyDescent="0.35">
      <c r="B16" s="64" t="s">
        <v>11</v>
      </c>
      <c r="C16" s="54"/>
      <c r="D16" s="65"/>
      <c r="E16" s="66"/>
      <c r="F16" s="67" t="s">
        <v>6</v>
      </c>
      <c r="I16" s="14" t="s">
        <v>20</v>
      </c>
      <c r="J16" s="15"/>
      <c r="K16" s="15"/>
      <c r="L16" s="16"/>
      <c r="M16" s="17" t="s">
        <v>14</v>
      </c>
    </row>
    <row r="17" spans="2:13" ht="24" customHeight="1" x14ac:dyDescent="0.3">
      <c r="B17" s="38" t="s">
        <v>22</v>
      </c>
      <c r="C17" s="39"/>
      <c r="D17" s="42">
        <v>0.25</v>
      </c>
      <c r="E17" s="40"/>
      <c r="F17" s="41" t="s">
        <v>1</v>
      </c>
    </row>
    <row r="18" spans="2:13" ht="24" customHeight="1" thickBot="1" x14ac:dyDescent="0.35">
      <c r="B18" s="43" t="s">
        <v>37</v>
      </c>
      <c r="C18" s="44"/>
      <c r="D18" s="45">
        <v>0.3</v>
      </c>
      <c r="E18" s="46"/>
      <c r="F18" s="47" t="s">
        <v>1</v>
      </c>
    </row>
    <row r="19" spans="2:13" ht="24" customHeight="1" thickBot="1" x14ac:dyDescent="0.35">
      <c r="D19" s="3"/>
      <c r="E19" s="2"/>
    </row>
    <row r="20" spans="2:13" ht="24" customHeight="1" x14ac:dyDescent="0.3">
      <c r="B20" s="28" t="s">
        <v>30</v>
      </c>
      <c r="C20" s="29"/>
      <c r="D20" s="29"/>
      <c r="E20" s="29"/>
      <c r="F20" s="30"/>
      <c r="I20" s="55" t="s">
        <v>45</v>
      </c>
      <c r="J20" s="56"/>
      <c r="K20" s="56"/>
      <c r="L20" s="56"/>
      <c r="M20" s="57"/>
    </row>
    <row r="21" spans="2:13" ht="24" customHeight="1" x14ac:dyDescent="0.3">
      <c r="B21" s="68" t="s">
        <v>13</v>
      </c>
      <c r="C21" s="53"/>
      <c r="D21" s="53"/>
      <c r="E21" s="69">
        <v>914</v>
      </c>
      <c r="F21" s="70" t="s">
        <v>12</v>
      </c>
      <c r="I21" s="5">
        <v>900</v>
      </c>
      <c r="J21" s="1" t="s">
        <v>35</v>
      </c>
      <c r="L21" s="58">
        <v>1.1100000000000001</v>
      </c>
      <c r="M21" s="6" t="s">
        <v>34</v>
      </c>
    </row>
    <row r="22" spans="2:13" ht="24" customHeight="1" thickBot="1" x14ac:dyDescent="0.35">
      <c r="B22" s="38" t="str">
        <f>B14</f>
        <v>Tabla seca clear:</v>
      </c>
      <c r="C22" s="39"/>
      <c r="D22" s="39"/>
      <c r="E22" s="40">
        <v>32</v>
      </c>
      <c r="F22" s="41" t="s">
        <v>9</v>
      </c>
      <c r="I22" s="7">
        <v>424</v>
      </c>
      <c r="J22" s="8" t="s">
        <v>32</v>
      </c>
      <c r="K22" s="8"/>
      <c r="L22" s="59">
        <f>I22/(I21/1000)</f>
        <v>471.11111111111109</v>
      </c>
      <c r="M22" s="9" t="s">
        <v>33</v>
      </c>
    </row>
    <row r="23" spans="2:13" ht="24" customHeight="1" x14ac:dyDescent="0.3">
      <c r="B23" s="38" t="str">
        <f t="shared" ref="B23:B24" si="0">B15</f>
        <v>Tabla seca estándar:</v>
      </c>
      <c r="C23" s="39"/>
      <c r="D23" s="39"/>
      <c r="E23" s="40">
        <v>20</v>
      </c>
      <c r="F23" s="41" t="s">
        <v>9</v>
      </c>
    </row>
    <row r="24" spans="2:13" ht="24" customHeight="1" x14ac:dyDescent="0.3">
      <c r="B24" s="38" t="str">
        <f t="shared" si="0"/>
        <v>Tabla para pallets:</v>
      </c>
      <c r="C24" s="39"/>
      <c r="D24" s="39"/>
      <c r="E24" s="40">
        <v>11</v>
      </c>
      <c r="F24" s="41" t="s">
        <v>9</v>
      </c>
    </row>
    <row r="25" spans="2:13" ht="24" customHeight="1" x14ac:dyDescent="0.3">
      <c r="B25" s="49" t="s">
        <v>31</v>
      </c>
      <c r="C25" s="50"/>
      <c r="D25" s="50"/>
      <c r="E25" s="50"/>
      <c r="F25" s="51"/>
    </row>
    <row r="26" spans="2:13" ht="24" customHeight="1" x14ac:dyDescent="0.3">
      <c r="B26" s="38" t="str">
        <f>B17</f>
        <v>Costaneros</v>
      </c>
      <c r="C26" s="39"/>
      <c r="D26" s="39"/>
      <c r="E26" s="40">
        <v>768</v>
      </c>
      <c r="F26" s="41" t="s">
        <v>19</v>
      </c>
    </row>
    <row r="27" spans="2:13" ht="24" customHeight="1" thickBot="1" x14ac:dyDescent="0.35">
      <c r="B27" s="43" t="str">
        <f>B18</f>
        <v>Viruta</v>
      </c>
      <c r="C27" s="44"/>
      <c r="D27" s="44"/>
      <c r="E27" s="46">
        <v>1145</v>
      </c>
      <c r="F27" s="47" t="s">
        <v>19</v>
      </c>
    </row>
    <row r="28" spans="2:13" ht="24" customHeight="1" thickBot="1" x14ac:dyDescent="0.35"/>
    <row r="29" spans="2:13" ht="24" customHeight="1" thickBot="1" x14ac:dyDescent="0.35">
      <c r="B29" s="25" t="s">
        <v>38</v>
      </c>
      <c r="C29" s="26"/>
      <c r="D29" s="26"/>
      <c r="E29" s="26"/>
      <c r="F29" s="27"/>
      <c r="I29" s="80" t="s">
        <v>40</v>
      </c>
      <c r="J29" s="81"/>
      <c r="K29" s="81"/>
      <c r="L29" s="81"/>
      <c r="M29" s="82"/>
    </row>
    <row r="30" spans="2:13" ht="24" customHeight="1" x14ac:dyDescent="0.3">
      <c r="B30" s="38" t="str">
        <f>B21</f>
        <v>Postes 7,5m (12-14cm en cima):</v>
      </c>
      <c r="C30" s="39"/>
      <c r="D30" s="39"/>
      <c r="E30" s="85"/>
      <c r="F30" s="41" t="s">
        <v>14</v>
      </c>
      <c r="I30" s="88" t="s">
        <v>41</v>
      </c>
      <c r="J30" s="89"/>
      <c r="K30" s="89"/>
      <c r="L30" s="83"/>
      <c r="M30" s="90" t="s">
        <v>14</v>
      </c>
    </row>
    <row r="31" spans="2:13" ht="24" customHeight="1" x14ac:dyDescent="0.3">
      <c r="B31" s="38" t="str">
        <f t="shared" ref="B31:B33" si="1">B22</f>
        <v>Tabla seca clear:</v>
      </c>
      <c r="C31" s="39"/>
      <c r="D31" s="39"/>
      <c r="E31" s="86"/>
      <c r="F31" s="41" t="s">
        <v>14</v>
      </c>
      <c r="I31" s="88" t="s">
        <v>42</v>
      </c>
      <c r="J31" s="89"/>
      <c r="K31" s="89"/>
      <c r="L31" s="83"/>
      <c r="M31" s="90" t="s">
        <v>14</v>
      </c>
    </row>
    <row r="32" spans="2:13" ht="24" customHeight="1" thickBot="1" x14ac:dyDescent="0.35">
      <c r="B32" s="38" t="str">
        <f t="shared" si="1"/>
        <v>Tabla seca estándar:</v>
      </c>
      <c r="C32" s="39"/>
      <c r="D32" s="39"/>
      <c r="E32" s="86"/>
      <c r="F32" s="41" t="s">
        <v>14</v>
      </c>
      <c r="I32" s="10" t="s">
        <v>20</v>
      </c>
      <c r="J32" s="11"/>
      <c r="K32" s="11"/>
      <c r="L32" s="12"/>
      <c r="M32" s="13" t="s">
        <v>14</v>
      </c>
    </row>
    <row r="33" spans="2:12" ht="24" customHeight="1" x14ac:dyDescent="0.3">
      <c r="B33" s="38" t="str">
        <f t="shared" si="1"/>
        <v>Tabla para pallets:</v>
      </c>
      <c r="C33" s="39"/>
      <c r="D33" s="39"/>
      <c r="E33" s="86"/>
      <c r="F33" s="41" t="s">
        <v>14</v>
      </c>
    </row>
    <row r="34" spans="2:12" ht="24" customHeight="1" x14ac:dyDescent="0.3">
      <c r="B34" s="38" t="str">
        <f>B26</f>
        <v>Costaneros</v>
      </c>
      <c r="C34" s="39"/>
      <c r="D34" s="39"/>
      <c r="E34" s="86"/>
      <c r="F34" s="41" t="s">
        <v>14</v>
      </c>
    </row>
    <row r="35" spans="2:12" ht="24" customHeight="1" x14ac:dyDescent="0.3">
      <c r="B35" s="38" t="str">
        <f>B27</f>
        <v>Viruta</v>
      </c>
      <c r="C35" s="39"/>
      <c r="D35" s="39"/>
      <c r="E35" s="52"/>
      <c r="F35" s="41" t="s">
        <v>14</v>
      </c>
      <c r="L35" s="4"/>
    </row>
    <row r="36" spans="2:12" ht="24" customHeight="1" thickBot="1" x14ac:dyDescent="0.35">
      <c r="B36" s="21" t="s">
        <v>15</v>
      </c>
      <c r="C36" s="22"/>
      <c r="D36" s="22"/>
      <c r="E36" s="23"/>
      <c r="F36" s="24" t="s">
        <v>14</v>
      </c>
      <c r="L36" s="4"/>
    </row>
    <row r="37" spans="2:12" ht="24" customHeight="1" x14ac:dyDescent="0.3"/>
    <row r="38" spans="2:12" ht="24" customHeight="1" x14ac:dyDescent="0.3"/>
    <row r="39" spans="2:12" ht="24" customHeight="1" x14ac:dyDescent="0.3"/>
    <row r="40" spans="2:12" ht="24" customHeight="1" x14ac:dyDescent="0.3"/>
    <row r="41" spans="2:12" ht="24" customHeight="1" x14ac:dyDescent="0.3"/>
  </sheetData>
  <mergeCells count="3">
    <mergeCell ref="B3:F3"/>
    <mergeCell ref="I3:M3"/>
    <mergeCell ref="B1:M1"/>
  </mergeCells>
  <printOptions horizontalCentered="1"/>
  <pageMargins left="0" right="0" top="0.59055118110236227" bottom="0.59055118110236227" header="0.31496062992125984" footer="0.31496062992125984"/>
  <pageSetup paperSize="9" scale="81" fitToHeight="0" orientation="portrait" r:id="rId1"/>
  <headerFooter>
    <oddFooter>&amp;C&amp;8Curso de Economía y Legislación Forestal - FCAyF. Última actualización: diciembre 2019.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E687F-E637-4CB2-B6CD-8E402B240248}">
  <sheetPr>
    <tabColor rgb="FFFFFF00"/>
    <pageSetUpPr fitToPage="1"/>
  </sheetPr>
  <dimension ref="B1:M39"/>
  <sheetViews>
    <sheetView showGridLines="0" topLeftCell="A22" zoomScale="70" zoomScaleNormal="70" zoomScaleSheetLayoutView="70" zoomScalePageLayoutView="40" workbookViewId="0">
      <selection activeCell="L11" sqref="L11"/>
    </sheetView>
  </sheetViews>
  <sheetFormatPr baseColWidth="10" defaultRowHeight="21" customHeight="1" x14ac:dyDescent="0.3"/>
  <cols>
    <col min="1" max="1" width="4.44140625" style="1" customWidth="1"/>
    <col min="2" max="6" width="11.109375" style="1" customWidth="1"/>
    <col min="7" max="8" width="4.44140625" style="1" customWidth="1"/>
    <col min="9" max="13" width="11.109375" style="1" customWidth="1"/>
    <col min="14" max="14" width="4.44140625" style="1" customWidth="1"/>
    <col min="15" max="15" width="11.109375" style="1" customWidth="1"/>
    <col min="16" max="16384" width="11.5546875" style="1"/>
  </cols>
  <sheetData>
    <row r="1" spans="2:13" ht="29.4" customHeight="1" thickBot="1" x14ac:dyDescent="0.35">
      <c r="B1" s="91" t="s">
        <v>0</v>
      </c>
      <c r="C1" s="91"/>
      <c r="D1" s="91"/>
      <c r="E1" s="91"/>
      <c r="F1" s="91"/>
      <c r="I1" s="92" t="s">
        <v>16</v>
      </c>
      <c r="J1" s="92"/>
      <c r="K1" s="92"/>
      <c r="L1" s="92"/>
      <c r="M1" s="92"/>
    </row>
    <row r="2" spans="2:13" ht="24" customHeight="1" thickBot="1" x14ac:dyDescent="0.35"/>
    <row r="3" spans="2:13" ht="24" customHeight="1" x14ac:dyDescent="0.3">
      <c r="B3" s="71" t="s">
        <v>28</v>
      </c>
      <c r="C3" s="72"/>
      <c r="D3" s="72"/>
      <c r="E3" s="72"/>
      <c r="F3" s="73"/>
      <c r="I3" s="31" t="s">
        <v>24</v>
      </c>
      <c r="J3" s="32"/>
      <c r="K3" s="32"/>
      <c r="L3" s="33"/>
      <c r="M3" s="34"/>
    </row>
    <row r="4" spans="2:13" ht="24" customHeight="1" x14ac:dyDescent="0.3">
      <c r="B4" s="74" t="s">
        <v>7</v>
      </c>
      <c r="C4" s="50"/>
      <c r="D4" s="50"/>
      <c r="E4" s="75">
        <v>300</v>
      </c>
      <c r="F4" s="51" t="s">
        <v>1</v>
      </c>
      <c r="I4" s="38" t="s">
        <v>17</v>
      </c>
      <c r="J4" s="39"/>
      <c r="K4" s="39"/>
      <c r="L4" s="40">
        <v>290</v>
      </c>
      <c r="M4" s="41" t="s">
        <v>19</v>
      </c>
    </row>
    <row r="5" spans="2:13" ht="24" customHeight="1" thickBot="1" x14ac:dyDescent="0.35">
      <c r="B5" s="38" t="s">
        <v>4</v>
      </c>
      <c r="C5" s="39"/>
      <c r="D5" s="42">
        <v>0.3</v>
      </c>
      <c r="E5" s="40">
        <f>$E$4*D5</f>
        <v>90</v>
      </c>
      <c r="F5" s="41" t="s">
        <v>1</v>
      </c>
      <c r="I5" s="43" t="s">
        <v>18</v>
      </c>
      <c r="J5" s="44"/>
      <c r="K5" s="44"/>
      <c r="L5" s="46">
        <f>135</f>
        <v>135</v>
      </c>
      <c r="M5" s="47" t="s">
        <v>19</v>
      </c>
    </row>
    <row r="6" spans="2:13" ht="24" customHeight="1" thickBot="1" x14ac:dyDescent="0.35">
      <c r="B6" s="38" t="s">
        <v>5</v>
      </c>
      <c r="C6" s="39"/>
      <c r="D6" s="42">
        <v>0.4</v>
      </c>
      <c r="E6" s="40">
        <f>$E$4*D6</f>
        <v>120</v>
      </c>
      <c r="F6" s="41" t="s">
        <v>1</v>
      </c>
    </row>
    <row r="7" spans="2:13" ht="24" customHeight="1" x14ac:dyDescent="0.3">
      <c r="B7" s="64" t="s">
        <v>23</v>
      </c>
      <c r="C7" s="54"/>
      <c r="D7" s="65">
        <v>0.15</v>
      </c>
      <c r="E7" s="66">
        <f>$E$4*D7</f>
        <v>45</v>
      </c>
      <c r="F7" s="67" t="s">
        <v>1</v>
      </c>
      <c r="I7" s="31" t="s">
        <v>21</v>
      </c>
      <c r="J7" s="32"/>
      <c r="K7" s="32"/>
      <c r="L7" s="33"/>
      <c r="M7" s="34"/>
    </row>
    <row r="8" spans="2:13" ht="24" customHeight="1" thickBot="1" x14ac:dyDescent="0.35">
      <c r="B8" s="43" t="s">
        <v>36</v>
      </c>
      <c r="C8" s="44"/>
      <c r="D8" s="44"/>
      <c r="E8" s="46">
        <v>150</v>
      </c>
      <c r="F8" s="47" t="s">
        <v>2</v>
      </c>
      <c r="I8" s="43" t="s">
        <v>26</v>
      </c>
      <c r="J8" s="44"/>
      <c r="K8" s="44"/>
      <c r="L8" s="46">
        <v>4282</v>
      </c>
      <c r="M8" s="47" t="s">
        <v>27</v>
      </c>
    </row>
    <row r="9" spans="2:13" ht="24" customHeight="1" thickBot="1" x14ac:dyDescent="0.35">
      <c r="D9" s="3"/>
      <c r="E9" s="2"/>
    </row>
    <row r="10" spans="2:13" ht="24" customHeight="1" x14ac:dyDescent="0.3">
      <c r="B10" s="28" t="s">
        <v>29</v>
      </c>
      <c r="C10" s="29"/>
      <c r="D10" s="29"/>
      <c r="E10" s="29"/>
      <c r="F10" s="30"/>
      <c r="I10" s="18" t="s">
        <v>39</v>
      </c>
      <c r="J10" s="19"/>
      <c r="K10" s="19"/>
      <c r="L10" s="19"/>
      <c r="M10" s="20"/>
    </row>
    <row r="11" spans="2:13" ht="24" customHeight="1" x14ac:dyDescent="0.3">
      <c r="B11" s="35" t="s">
        <v>8</v>
      </c>
      <c r="C11" s="36"/>
      <c r="D11" s="36"/>
      <c r="E11" s="48">
        <v>0.45</v>
      </c>
      <c r="F11" s="37"/>
      <c r="I11" s="38" t="str">
        <f>I4</f>
        <v>Elaboración (corte y carga)</v>
      </c>
      <c r="J11" s="39"/>
      <c r="K11" s="39"/>
      <c r="L11" s="52">
        <f>L4*E4</f>
        <v>87000</v>
      </c>
      <c r="M11" s="41" t="s">
        <v>14</v>
      </c>
    </row>
    <row r="12" spans="2:13" ht="24" customHeight="1" x14ac:dyDescent="0.3">
      <c r="B12" s="38" t="s">
        <v>25</v>
      </c>
      <c r="C12" s="39"/>
      <c r="D12" s="42"/>
      <c r="E12" s="40">
        <f>E5*$E$11*$L$20</f>
        <v>19080</v>
      </c>
      <c r="F12" s="41" t="s">
        <v>6</v>
      </c>
      <c r="I12" s="38" t="str">
        <f>I5</f>
        <v>Flete (madera rolliza verde)</v>
      </c>
      <c r="J12" s="39"/>
      <c r="K12" s="39"/>
      <c r="L12" s="52">
        <f>E4*L5</f>
        <v>40500</v>
      </c>
      <c r="M12" s="41" t="s">
        <v>14</v>
      </c>
    </row>
    <row r="13" spans="2:13" ht="24" customHeight="1" x14ac:dyDescent="0.3">
      <c r="B13" s="38" t="s">
        <v>10</v>
      </c>
      <c r="C13" s="39"/>
      <c r="D13" s="42"/>
      <c r="E13" s="40">
        <f>E6*$E$11*$L$20</f>
        <v>25440</v>
      </c>
      <c r="F13" s="41" t="s">
        <v>6</v>
      </c>
      <c r="I13" s="38" t="str">
        <f>I8</f>
        <v>Aserrado en aserradero promedio</v>
      </c>
      <c r="J13" s="39"/>
      <c r="K13" s="39"/>
      <c r="L13" s="40">
        <f>SUM(E5:E7)*L19*L8</f>
        <v>1212020.1000000001</v>
      </c>
      <c r="M13" s="41" t="s">
        <v>14</v>
      </c>
    </row>
    <row r="14" spans="2:13" ht="24" customHeight="1" thickBot="1" x14ac:dyDescent="0.35">
      <c r="B14" s="64" t="s">
        <v>11</v>
      </c>
      <c r="C14" s="54"/>
      <c r="D14" s="65"/>
      <c r="E14" s="66">
        <f>E7*$E$11*$L$20</f>
        <v>9540</v>
      </c>
      <c r="F14" s="67" t="s">
        <v>6</v>
      </c>
      <c r="I14" s="14" t="s">
        <v>20</v>
      </c>
      <c r="J14" s="15"/>
      <c r="K14" s="15"/>
      <c r="L14" s="16">
        <f>SUM(L11:L13)</f>
        <v>1339520.1000000001</v>
      </c>
      <c r="M14" s="17" t="s">
        <v>14</v>
      </c>
    </row>
    <row r="15" spans="2:13" ht="24" customHeight="1" x14ac:dyDescent="0.3">
      <c r="B15" s="38" t="s">
        <v>22</v>
      </c>
      <c r="C15" s="39"/>
      <c r="D15" s="42">
        <v>0.25</v>
      </c>
      <c r="E15" s="40">
        <f>SUM($E$5:$E$7)*D15</f>
        <v>63.75</v>
      </c>
      <c r="F15" s="41" t="s">
        <v>1</v>
      </c>
    </row>
    <row r="16" spans="2:13" ht="24" customHeight="1" thickBot="1" x14ac:dyDescent="0.35">
      <c r="B16" s="43" t="s">
        <v>37</v>
      </c>
      <c r="C16" s="44"/>
      <c r="D16" s="45">
        <v>0.3</v>
      </c>
      <c r="E16" s="46">
        <f>SUM($E$5:$E$7)*D16</f>
        <v>76.5</v>
      </c>
      <c r="F16" s="47" t="s">
        <v>1</v>
      </c>
    </row>
    <row r="17" spans="2:13" ht="24" customHeight="1" thickBot="1" x14ac:dyDescent="0.35">
      <c r="D17" s="3"/>
      <c r="E17" s="2"/>
    </row>
    <row r="18" spans="2:13" ht="24" customHeight="1" x14ac:dyDescent="0.3">
      <c r="B18" s="28" t="s">
        <v>30</v>
      </c>
      <c r="C18" s="29"/>
      <c r="D18" s="29"/>
      <c r="E18" s="29"/>
      <c r="F18" s="30"/>
      <c r="I18" s="55" t="s">
        <v>3</v>
      </c>
      <c r="J18" s="56"/>
      <c r="K18" s="56"/>
      <c r="L18" s="56"/>
      <c r="M18" s="57"/>
    </row>
    <row r="19" spans="2:13" ht="24" customHeight="1" x14ac:dyDescent="0.3">
      <c r="B19" s="68" t="s">
        <v>13</v>
      </c>
      <c r="C19" s="53"/>
      <c r="D19" s="53"/>
      <c r="E19" s="69">
        <v>914</v>
      </c>
      <c r="F19" s="70" t="s">
        <v>12</v>
      </c>
      <c r="I19" s="5">
        <v>900</v>
      </c>
      <c r="J19" s="1" t="s">
        <v>35</v>
      </c>
      <c r="L19" s="58">
        <v>1.1100000000000001</v>
      </c>
      <c r="M19" s="6" t="s">
        <v>34</v>
      </c>
    </row>
    <row r="20" spans="2:13" ht="24" customHeight="1" thickBot="1" x14ac:dyDescent="0.35">
      <c r="B20" s="38" t="str">
        <f>B12</f>
        <v>Tabla seca clear:</v>
      </c>
      <c r="C20" s="39"/>
      <c r="D20" s="39"/>
      <c r="E20" s="40">
        <v>32</v>
      </c>
      <c r="F20" s="41" t="s">
        <v>9</v>
      </c>
      <c r="I20" s="7">
        <v>424</v>
      </c>
      <c r="J20" s="8" t="s">
        <v>32</v>
      </c>
      <c r="K20" s="8"/>
      <c r="L20" s="59">
        <f>I20/(I19/1000)</f>
        <v>471.11111111111109</v>
      </c>
      <c r="M20" s="9" t="s">
        <v>33</v>
      </c>
    </row>
    <row r="21" spans="2:13" ht="24" customHeight="1" x14ac:dyDescent="0.3">
      <c r="B21" s="38" t="str">
        <f t="shared" ref="B21:B22" si="0">B13</f>
        <v>Tabla seca estándar:</v>
      </c>
      <c r="C21" s="39"/>
      <c r="D21" s="39"/>
      <c r="E21" s="40">
        <v>20</v>
      </c>
      <c r="F21" s="41" t="s">
        <v>9</v>
      </c>
    </row>
    <row r="22" spans="2:13" ht="24" customHeight="1" x14ac:dyDescent="0.3">
      <c r="B22" s="38" t="str">
        <f t="shared" si="0"/>
        <v>Tabla para pallets:</v>
      </c>
      <c r="C22" s="39"/>
      <c r="D22" s="39"/>
      <c r="E22" s="40">
        <v>11</v>
      </c>
      <c r="F22" s="41" t="s">
        <v>9</v>
      </c>
    </row>
    <row r="23" spans="2:13" ht="24" customHeight="1" x14ac:dyDescent="0.3">
      <c r="B23" s="49" t="s">
        <v>31</v>
      </c>
      <c r="C23" s="50"/>
      <c r="D23" s="50"/>
      <c r="E23" s="50"/>
      <c r="F23" s="51"/>
    </row>
    <row r="24" spans="2:13" ht="24" customHeight="1" x14ac:dyDescent="0.3">
      <c r="B24" s="38" t="str">
        <f>B15</f>
        <v>Costaneros</v>
      </c>
      <c r="C24" s="39"/>
      <c r="D24" s="39"/>
      <c r="E24" s="40">
        <v>768</v>
      </c>
      <c r="F24" s="41" t="s">
        <v>19</v>
      </c>
    </row>
    <row r="25" spans="2:13" ht="24" customHeight="1" thickBot="1" x14ac:dyDescent="0.35">
      <c r="B25" s="43" t="str">
        <f>B16</f>
        <v>Viruta</v>
      </c>
      <c r="C25" s="44"/>
      <c r="D25" s="44"/>
      <c r="E25" s="46">
        <v>1145</v>
      </c>
      <c r="F25" s="47" t="s">
        <v>19</v>
      </c>
    </row>
    <row r="26" spans="2:13" ht="24" customHeight="1" thickBot="1" x14ac:dyDescent="0.35"/>
    <row r="27" spans="2:13" ht="24" customHeight="1" thickBot="1" x14ac:dyDescent="0.35">
      <c r="B27" s="25" t="s">
        <v>38</v>
      </c>
      <c r="C27" s="26"/>
      <c r="D27" s="26"/>
      <c r="E27" s="26"/>
      <c r="F27" s="27"/>
      <c r="I27" s="80" t="s">
        <v>40</v>
      </c>
      <c r="J27" s="81"/>
      <c r="K27" s="81"/>
      <c r="L27" s="81"/>
      <c r="M27" s="82"/>
    </row>
    <row r="28" spans="2:13" ht="24" customHeight="1" x14ac:dyDescent="0.3">
      <c r="B28" s="38" t="str">
        <f>B19</f>
        <v>Postes 7,5m (12-14cm en cima):</v>
      </c>
      <c r="C28" s="39"/>
      <c r="D28" s="39"/>
      <c r="E28" s="52">
        <f>E19*$E$8</f>
        <v>137100</v>
      </c>
      <c r="F28" s="41" t="s">
        <v>14</v>
      </c>
      <c r="I28" s="60" t="s">
        <v>41</v>
      </c>
      <c r="J28" s="61"/>
      <c r="K28" s="61"/>
      <c r="L28" s="62">
        <f>E34</f>
        <v>1497952.5</v>
      </c>
      <c r="M28" s="63" t="s">
        <v>14</v>
      </c>
    </row>
    <row r="29" spans="2:13" ht="24" customHeight="1" x14ac:dyDescent="0.3">
      <c r="B29" s="38" t="str">
        <f t="shared" ref="B29:B31" si="1">B20</f>
        <v>Tabla seca clear:</v>
      </c>
      <c r="C29" s="39"/>
      <c r="D29" s="39"/>
      <c r="E29" s="52">
        <f>E20*E12</f>
        <v>610560</v>
      </c>
      <c r="F29" s="41" t="s">
        <v>14</v>
      </c>
      <c r="I29" s="78" t="s">
        <v>42</v>
      </c>
      <c r="J29" s="76"/>
      <c r="K29" s="76"/>
      <c r="L29" s="77">
        <f>L14</f>
        <v>1339520.1000000001</v>
      </c>
      <c r="M29" s="79" t="s">
        <v>14</v>
      </c>
    </row>
    <row r="30" spans="2:13" ht="24" customHeight="1" thickBot="1" x14ac:dyDescent="0.35">
      <c r="B30" s="38" t="str">
        <f t="shared" si="1"/>
        <v>Tabla seca estándar:</v>
      </c>
      <c r="C30" s="39"/>
      <c r="D30" s="39"/>
      <c r="E30" s="52">
        <f>E21*E13</f>
        <v>508800</v>
      </c>
      <c r="F30" s="41" t="s">
        <v>14</v>
      </c>
      <c r="I30" s="10" t="s">
        <v>20</v>
      </c>
      <c r="J30" s="11"/>
      <c r="K30" s="11"/>
      <c r="L30" s="12">
        <f>L28-L29</f>
        <v>158432.39999999991</v>
      </c>
      <c r="M30" s="13" t="s">
        <v>14</v>
      </c>
    </row>
    <row r="31" spans="2:13" ht="24" customHeight="1" x14ac:dyDescent="0.3">
      <c r="B31" s="38" t="str">
        <f t="shared" si="1"/>
        <v>Tabla para pallets:</v>
      </c>
      <c r="C31" s="39"/>
      <c r="D31" s="39"/>
      <c r="E31" s="52">
        <f>E22*E14</f>
        <v>104940</v>
      </c>
      <c r="F31" s="41" t="s">
        <v>14</v>
      </c>
    </row>
    <row r="32" spans="2:13" ht="24" customHeight="1" x14ac:dyDescent="0.3">
      <c r="B32" s="38" t="str">
        <f>B24</f>
        <v>Costaneros</v>
      </c>
      <c r="C32" s="39"/>
      <c r="D32" s="39"/>
      <c r="E32" s="52">
        <f>E15*E24</f>
        <v>48960</v>
      </c>
      <c r="F32" s="41" t="s">
        <v>14</v>
      </c>
    </row>
    <row r="33" spans="2:12" ht="24" customHeight="1" x14ac:dyDescent="0.3">
      <c r="B33" s="38" t="str">
        <f>B25</f>
        <v>Viruta</v>
      </c>
      <c r="C33" s="39"/>
      <c r="D33" s="39"/>
      <c r="E33" s="52">
        <f>E16*E25</f>
        <v>87592.5</v>
      </c>
      <c r="F33" s="41" t="s">
        <v>14</v>
      </c>
      <c r="L33" s="4"/>
    </row>
    <row r="34" spans="2:12" ht="24" customHeight="1" thickBot="1" x14ac:dyDescent="0.35">
      <c r="B34" s="21" t="s">
        <v>15</v>
      </c>
      <c r="C34" s="22"/>
      <c r="D34" s="22"/>
      <c r="E34" s="23">
        <f>SUM(E28:E33)</f>
        <v>1497952.5</v>
      </c>
      <c r="F34" s="24" t="s">
        <v>14</v>
      </c>
      <c r="L34" s="4"/>
    </row>
    <row r="35" spans="2:12" ht="24" customHeight="1" x14ac:dyDescent="0.3"/>
    <row r="36" spans="2:12" ht="24" customHeight="1" x14ac:dyDescent="0.3"/>
    <row r="37" spans="2:12" ht="24" customHeight="1" x14ac:dyDescent="0.3"/>
    <row r="38" spans="2:12" ht="24" customHeight="1" x14ac:dyDescent="0.3"/>
    <row r="39" spans="2:12" ht="24" customHeight="1" x14ac:dyDescent="0.3"/>
  </sheetData>
  <mergeCells count="2">
    <mergeCell ref="B1:F1"/>
    <mergeCell ref="I1:M1"/>
  </mergeCells>
  <printOptions horizontalCentered="1"/>
  <pageMargins left="0" right="0" top="0.59055118110236227" bottom="0.59055118110236227" header="0.31496062992125984" footer="0.31496062992125984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17BE8-57F1-4C78-B594-3E5DAB234451}">
  <sheetPr>
    <tabColor rgb="FFFF0000"/>
    <pageSetUpPr fitToPage="1"/>
  </sheetPr>
  <dimension ref="B1:M39"/>
  <sheetViews>
    <sheetView showGridLines="0" tabSelected="1" zoomScale="85" zoomScaleNormal="85" zoomScaleSheetLayoutView="70" zoomScalePageLayoutView="40" workbookViewId="0">
      <selection activeCell="S8" sqref="S8"/>
    </sheetView>
  </sheetViews>
  <sheetFormatPr baseColWidth="10" defaultRowHeight="21" customHeight="1" x14ac:dyDescent="0.3"/>
  <cols>
    <col min="1" max="1" width="4.44140625" style="1" customWidth="1"/>
    <col min="2" max="6" width="11.109375" style="1" customWidth="1"/>
    <col min="7" max="8" width="4.44140625" style="1" customWidth="1"/>
    <col min="9" max="13" width="11.109375" style="1" customWidth="1"/>
    <col min="14" max="14" width="4.44140625" style="1" customWidth="1"/>
    <col min="15" max="15" width="11.109375" style="1" customWidth="1"/>
    <col min="16" max="16384" width="11.5546875" style="1"/>
  </cols>
  <sheetData>
    <row r="1" spans="2:13" ht="29.4" customHeight="1" thickBot="1" x14ac:dyDescent="0.35">
      <c r="B1" s="91" t="s">
        <v>0</v>
      </c>
      <c r="C1" s="91"/>
      <c r="D1" s="91"/>
      <c r="E1" s="91"/>
      <c r="F1" s="91"/>
      <c r="I1" s="92" t="s">
        <v>16</v>
      </c>
      <c r="J1" s="92"/>
      <c r="K1" s="92"/>
      <c r="L1" s="92"/>
      <c r="M1" s="92"/>
    </row>
    <row r="2" spans="2:13" ht="24" customHeight="1" thickBot="1" x14ac:dyDescent="0.35"/>
    <row r="3" spans="2:13" ht="24" customHeight="1" x14ac:dyDescent="0.3">
      <c r="B3" s="71" t="s">
        <v>28</v>
      </c>
      <c r="C3" s="72"/>
      <c r="D3" s="72"/>
      <c r="E3" s="72"/>
      <c r="F3" s="73"/>
      <c r="I3" s="31" t="s">
        <v>24</v>
      </c>
      <c r="J3" s="32"/>
      <c r="K3" s="32"/>
      <c r="L3" s="33"/>
      <c r="M3" s="34"/>
    </row>
    <row r="4" spans="2:13" ht="24" customHeight="1" x14ac:dyDescent="0.3">
      <c r="B4" s="74" t="s">
        <v>7</v>
      </c>
      <c r="C4" s="50"/>
      <c r="D4" s="50"/>
      <c r="E4" s="75">
        <v>300</v>
      </c>
      <c r="F4" s="51" t="s">
        <v>1</v>
      </c>
      <c r="I4" s="38" t="s">
        <v>17</v>
      </c>
      <c r="J4" s="39"/>
      <c r="K4" s="39"/>
      <c r="L4" s="40">
        <v>290</v>
      </c>
      <c r="M4" s="41" t="s">
        <v>19</v>
      </c>
    </row>
    <row r="5" spans="2:13" ht="24" customHeight="1" thickBot="1" x14ac:dyDescent="0.35">
      <c r="B5" s="38" t="s">
        <v>4</v>
      </c>
      <c r="C5" s="39"/>
      <c r="D5" s="42">
        <v>0.3</v>
      </c>
      <c r="E5" s="40">
        <f>$E$4*D5</f>
        <v>90</v>
      </c>
      <c r="F5" s="41" t="s">
        <v>1</v>
      </c>
      <c r="I5" s="43" t="s">
        <v>18</v>
      </c>
      <c r="J5" s="44"/>
      <c r="K5" s="44"/>
      <c r="L5" s="46">
        <f>135</f>
        <v>135</v>
      </c>
      <c r="M5" s="47" t="s">
        <v>19</v>
      </c>
    </row>
    <row r="6" spans="2:13" ht="24" customHeight="1" thickBot="1" x14ac:dyDescent="0.35">
      <c r="B6" s="38" t="s">
        <v>5</v>
      </c>
      <c r="C6" s="39"/>
      <c r="D6" s="42">
        <v>0.4</v>
      </c>
      <c r="E6" s="40">
        <f>$E$4*D6</f>
        <v>120</v>
      </c>
      <c r="F6" s="41" t="s">
        <v>1</v>
      </c>
    </row>
    <row r="7" spans="2:13" ht="24" customHeight="1" x14ac:dyDescent="0.3">
      <c r="B7" s="64" t="s">
        <v>23</v>
      </c>
      <c r="C7" s="54"/>
      <c r="D7" s="65">
        <v>0.15</v>
      </c>
      <c r="E7" s="66">
        <f>$E$4*D7</f>
        <v>45</v>
      </c>
      <c r="F7" s="67" t="s">
        <v>1</v>
      </c>
      <c r="I7" s="31" t="s">
        <v>21</v>
      </c>
      <c r="J7" s="32"/>
      <c r="K7" s="32"/>
      <c r="L7" s="33"/>
      <c r="M7" s="34"/>
    </row>
    <row r="8" spans="2:13" ht="24" customHeight="1" thickBot="1" x14ac:dyDescent="0.35">
      <c r="B8" s="43" t="s">
        <v>36</v>
      </c>
      <c r="C8" s="44"/>
      <c r="D8" s="44"/>
      <c r="E8" s="46">
        <v>150</v>
      </c>
      <c r="F8" s="47" t="s">
        <v>2</v>
      </c>
      <c r="I8" s="43" t="s">
        <v>26</v>
      </c>
      <c r="J8" s="44"/>
      <c r="K8" s="44"/>
      <c r="L8" s="46">
        <f>4282</f>
        <v>4282</v>
      </c>
      <c r="M8" s="47" t="s">
        <v>27</v>
      </c>
    </row>
    <row r="9" spans="2:13" ht="24" customHeight="1" thickBot="1" x14ac:dyDescent="0.35">
      <c r="D9" s="3"/>
      <c r="E9" s="2"/>
    </row>
    <row r="10" spans="2:13" ht="24" customHeight="1" x14ac:dyDescent="0.3">
      <c r="B10" s="28" t="s">
        <v>29</v>
      </c>
      <c r="C10" s="29"/>
      <c r="D10" s="29"/>
      <c r="E10" s="29"/>
      <c r="F10" s="30"/>
      <c r="I10" s="18" t="s">
        <v>39</v>
      </c>
      <c r="J10" s="19"/>
      <c r="K10" s="19"/>
      <c r="L10" s="19"/>
      <c r="M10" s="20"/>
    </row>
    <row r="11" spans="2:13" ht="24" customHeight="1" x14ac:dyDescent="0.3">
      <c r="B11" s="35" t="s">
        <v>8</v>
      </c>
      <c r="C11" s="36"/>
      <c r="D11" s="36"/>
      <c r="E11" s="48">
        <v>0.4</v>
      </c>
      <c r="F11" s="37"/>
      <c r="I11" s="38" t="str">
        <f>I4</f>
        <v>Elaboración (corte y carga)</v>
      </c>
      <c r="J11" s="39"/>
      <c r="K11" s="39"/>
      <c r="L11" s="52">
        <f>L4*E4</f>
        <v>87000</v>
      </c>
      <c r="M11" s="41" t="s">
        <v>14</v>
      </c>
    </row>
    <row r="12" spans="2:13" ht="24" customHeight="1" x14ac:dyDescent="0.3">
      <c r="B12" s="38" t="s">
        <v>25</v>
      </c>
      <c r="C12" s="39"/>
      <c r="D12" s="42"/>
      <c r="E12" s="40">
        <f>E5*$E$11*$L$20</f>
        <v>16960</v>
      </c>
      <c r="F12" s="41" t="s">
        <v>6</v>
      </c>
      <c r="I12" s="38" t="str">
        <f>I5</f>
        <v>Flete (madera rolliza verde)</v>
      </c>
      <c r="J12" s="39"/>
      <c r="K12" s="39"/>
      <c r="L12" s="52">
        <f>E4*L5</f>
        <v>40500</v>
      </c>
      <c r="M12" s="41" t="s">
        <v>14</v>
      </c>
    </row>
    <row r="13" spans="2:13" ht="24" customHeight="1" x14ac:dyDescent="0.3">
      <c r="B13" s="38" t="s">
        <v>10</v>
      </c>
      <c r="C13" s="39"/>
      <c r="D13" s="42"/>
      <c r="E13" s="40">
        <f>E6*$E$11*$L$20</f>
        <v>22613.333333333332</v>
      </c>
      <c r="F13" s="41" t="s">
        <v>6</v>
      </c>
      <c r="I13" s="38" t="str">
        <f>I8</f>
        <v>Aserrado en aserradero promedio</v>
      </c>
      <c r="J13" s="39"/>
      <c r="K13" s="39"/>
      <c r="L13" s="40">
        <f>SUM(E5:E7)*L19*L8</f>
        <v>1212020.1000000001</v>
      </c>
      <c r="M13" s="41" t="s">
        <v>14</v>
      </c>
    </row>
    <row r="14" spans="2:13" ht="24" customHeight="1" thickBot="1" x14ac:dyDescent="0.35">
      <c r="B14" s="64" t="s">
        <v>11</v>
      </c>
      <c r="C14" s="54"/>
      <c r="D14" s="65"/>
      <c r="E14" s="66">
        <f>E7*$E$11*$L$20</f>
        <v>8480</v>
      </c>
      <c r="F14" s="67" t="s">
        <v>6</v>
      </c>
      <c r="I14" s="14" t="s">
        <v>20</v>
      </c>
      <c r="J14" s="15"/>
      <c r="K14" s="15"/>
      <c r="L14" s="16">
        <f>SUM(L11:L13)</f>
        <v>1339520.1000000001</v>
      </c>
      <c r="M14" s="17" t="s">
        <v>14</v>
      </c>
    </row>
    <row r="15" spans="2:13" ht="24" customHeight="1" x14ac:dyDescent="0.3">
      <c r="B15" s="38" t="s">
        <v>22</v>
      </c>
      <c r="C15" s="39"/>
      <c r="D15" s="42">
        <v>0.25</v>
      </c>
      <c r="E15" s="40">
        <f>SUM($E$5:$E$7)*D15</f>
        <v>63.75</v>
      </c>
      <c r="F15" s="41" t="s">
        <v>1</v>
      </c>
    </row>
    <row r="16" spans="2:13" ht="24" customHeight="1" thickBot="1" x14ac:dyDescent="0.35">
      <c r="B16" s="43" t="s">
        <v>37</v>
      </c>
      <c r="C16" s="44"/>
      <c r="D16" s="45">
        <v>0.3</v>
      </c>
      <c r="E16" s="46">
        <f>SUM($E$5:$E$7)*D16</f>
        <v>76.5</v>
      </c>
      <c r="F16" s="47" t="s">
        <v>1</v>
      </c>
    </row>
    <row r="17" spans="2:13" ht="24" customHeight="1" thickBot="1" x14ac:dyDescent="0.35">
      <c r="D17" s="3"/>
      <c r="E17" s="2"/>
    </row>
    <row r="18" spans="2:13" ht="24" customHeight="1" x14ac:dyDescent="0.3">
      <c r="B18" s="28" t="s">
        <v>30</v>
      </c>
      <c r="C18" s="29"/>
      <c r="D18" s="29"/>
      <c r="E18" s="29"/>
      <c r="F18" s="30"/>
      <c r="I18" s="55" t="s">
        <v>3</v>
      </c>
      <c r="J18" s="56"/>
      <c r="K18" s="56"/>
      <c r="L18" s="56"/>
      <c r="M18" s="57"/>
    </row>
    <row r="19" spans="2:13" ht="24" customHeight="1" x14ac:dyDescent="0.3">
      <c r="B19" s="68" t="s">
        <v>13</v>
      </c>
      <c r="C19" s="53"/>
      <c r="D19" s="53"/>
      <c r="E19" s="69">
        <v>914</v>
      </c>
      <c r="F19" s="70" t="s">
        <v>12</v>
      </c>
      <c r="I19" s="5">
        <v>900</v>
      </c>
      <c r="J19" s="1" t="s">
        <v>35</v>
      </c>
      <c r="L19" s="58">
        <v>1.1100000000000001</v>
      </c>
      <c r="M19" s="6" t="s">
        <v>34</v>
      </c>
    </row>
    <row r="20" spans="2:13" ht="24" customHeight="1" thickBot="1" x14ac:dyDescent="0.35">
      <c r="B20" s="38" t="str">
        <f>B12</f>
        <v>Tabla seca clear:</v>
      </c>
      <c r="C20" s="39"/>
      <c r="D20" s="39"/>
      <c r="E20" s="40">
        <v>32</v>
      </c>
      <c r="F20" s="41" t="s">
        <v>9</v>
      </c>
      <c r="I20" s="7">
        <v>424</v>
      </c>
      <c r="J20" s="8" t="s">
        <v>32</v>
      </c>
      <c r="K20" s="8"/>
      <c r="L20" s="59">
        <f>I20/(I19/1000)</f>
        <v>471.11111111111109</v>
      </c>
      <c r="M20" s="9" t="s">
        <v>33</v>
      </c>
    </row>
    <row r="21" spans="2:13" ht="24" customHeight="1" x14ac:dyDescent="0.3">
      <c r="B21" s="38" t="str">
        <f t="shared" ref="B21:B22" si="0">B13</f>
        <v>Tabla seca estándar:</v>
      </c>
      <c r="C21" s="39"/>
      <c r="D21" s="39"/>
      <c r="E21" s="40">
        <v>20</v>
      </c>
      <c r="F21" s="41" t="s">
        <v>9</v>
      </c>
    </row>
    <row r="22" spans="2:13" ht="24" customHeight="1" x14ac:dyDescent="0.3">
      <c r="B22" s="38" t="str">
        <f t="shared" si="0"/>
        <v>Tabla para pallets:</v>
      </c>
      <c r="C22" s="39"/>
      <c r="D22" s="39"/>
      <c r="E22" s="40">
        <v>11</v>
      </c>
      <c r="F22" s="41" t="s">
        <v>9</v>
      </c>
    </row>
    <row r="23" spans="2:13" ht="24" customHeight="1" x14ac:dyDescent="0.3">
      <c r="B23" s="49" t="s">
        <v>31</v>
      </c>
      <c r="C23" s="50"/>
      <c r="D23" s="50"/>
      <c r="E23" s="50"/>
      <c r="F23" s="51"/>
    </row>
    <row r="24" spans="2:13" ht="24" customHeight="1" x14ac:dyDescent="0.3">
      <c r="B24" s="38" t="str">
        <f>B15</f>
        <v>Costaneros</v>
      </c>
      <c r="C24" s="39"/>
      <c r="D24" s="39"/>
      <c r="E24" s="40">
        <v>768</v>
      </c>
      <c r="F24" s="41" t="s">
        <v>19</v>
      </c>
    </row>
    <row r="25" spans="2:13" ht="24" customHeight="1" thickBot="1" x14ac:dyDescent="0.35">
      <c r="B25" s="43" t="str">
        <f>B16</f>
        <v>Viruta</v>
      </c>
      <c r="C25" s="44"/>
      <c r="D25" s="44"/>
      <c r="E25" s="46">
        <v>1145</v>
      </c>
      <c r="F25" s="47" t="s">
        <v>19</v>
      </c>
    </row>
    <row r="26" spans="2:13" ht="24" customHeight="1" thickBot="1" x14ac:dyDescent="0.35"/>
    <row r="27" spans="2:13" ht="24" customHeight="1" thickBot="1" x14ac:dyDescent="0.35">
      <c r="B27" s="25" t="s">
        <v>38</v>
      </c>
      <c r="C27" s="26"/>
      <c r="D27" s="26"/>
      <c r="E27" s="26"/>
      <c r="F27" s="27"/>
      <c r="I27" s="80" t="s">
        <v>40</v>
      </c>
      <c r="J27" s="81"/>
      <c r="K27" s="81"/>
      <c r="L27" s="81"/>
      <c r="M27" s="82"/>
    </row>
    <row r="28" spans="2:13" ht="24" customHeight="1" x14ac:dyDescent="0.3">
      <c r="B28" s="38" t="str">
        <f>B19</f>
        <v>Postes 7,5m (12-14cm en cima):</v>
      </c>
      <c r="C28" s="39"/>
      <c r="D28" s="39"/>
      <c r="E28" s="52">
        <f>E19*$E$8</f>
        <v>137100</v>
      </c>
      <c r="F28" s="41" t="s">
        <v>14</v>
      </c>
      <c r="I28" s="60" t="s">
        <v>41</v>
      </c>
      <c r="J28" s="61"/>
      <c r="K28" s="61"/>
      <c r="L28" s="62">
        <f>E34</f>
        <v>1361919.1666666665</v>
      </c>
      <c r="M28" s="63" t="s">
        <v>14</v>
      </c>
    </row>
    <row r="29" spans="2:13" ht="24" customHeight="1" x14ac:dyDescent="0.3">
      <c r="B29" s="38" t="str">
        <f t="shared" ref="B29:B31" si="1">B20</f>
        <v>Tabla seca clear:</v>
      </c>
      <c r="C29" s="39"/>
      <c r="D29" s="39"/>
      <c r="E29" s="52">
        <f>E20*E12</f>
        <v>542720</v>
      </c>
      <c r="F29" s="41" t="s">
        <v>14</v>
      </c>
      <c r="I29" s="78" t="s">
        <v>42</v>
      </c>
      <c r="J29" s="76"/>
      <c r="K29" s="76"/>
      <c r="L29" s="77">
        <f>L14</f>
        <v>1339520.1000000001</v>
      </c>
      <c r="M29" s="79" t="s">
        <v>14</v>
      </c>
    </row>
    <row r="30" spans="2:13" ht="24" customHeight="1" thickBot="1" x14ac:dyDescent="0.35">
      <c r="B30" s="38" t="str">
        <f t="shared" si="1"/>
        <v>Tabla seca estándar:</v>
      </c>
      <c r="C30" s="39"/>
      <c r="D30" s="39"/>
      <c r="E30" s="52">
        <f>E21*E13</f>
        <v>452266.66666666663</v>
      </c>
      <c r="F30" s="41" t="s">
        <v>14</v>
      </c>
      <c r="I30" s="10" t="s">
        <v>20</v>
      </c>
      <c r="J30" s="11"/>
      <c r="K30" s="11"/>
      <c r="L30" s="12">
        <f>L28-L29</f>
        <v>22399.066666666418</v>
      </c>
      <c r="M30" s="13" t="s">
        <v>14</v>
      </c>
    </row>
    <row r="31" spans="2:13" ht="24" customHeight="1" x14ac:dyDescent="0.3">
      <c r="B31" s="38" t="str">
        <f t="shared" si="1"/>
        <v>Tabla para pallets:</v>
      </c>
      <c r="C31" s="39"/>
      <c r="D31" s="39"/>
      <c r="E31" s="52">
        <f>E22*E14</f>
        <v>93280</v>
      </c>
      <c r="F31" s="41" t="s">
        <v>14</v>
      </c>
    </row>
    <row r="32" spans="2:13" ht="24" customHeight="1" x14ac:dyDescent="0.3">
      <c r="B32" s="38" t="str">
        <f>B24</f>
        <v>Costaneros</v>
      </c>
      <c r="C32" s="39"/>
      <c r="D32" s="39"/>
      <c r="E32" s="52">
        <f>E15*E24</f>
        <v>48960</v>
      </c>
      <c r="F32" s="41" t="s">
        <v>14</v>
      </c>
    </row>
    <row r="33" spans="2:12" ht="24" customHeight="1" x14ac:dyDescent="0.3">
      <c r="B33" s="38" t="str">
        <f>B25</f>
        <v>Viruta</v>
      </c>
      <c r="C33" s="39"/>
      <c r="D33" s="39"/>
      <c r="E33" s="52">
        <f>E16*E25</f>
        <v>87592.5</v>
      </c>
      <c r="F33" s="41" t="s">
        <v>14</v>
      </c>
      <c r="L33" s="4"/>
    </row>
    <row r="34" spans="2:12" ht="24" customHeight="1" thickBot="1" x14ac:dyDescent="0.35">
      <c r="B34" s="21" t="s">
        <v>15</v>
      </c>
      <c r="C34" s="22"/>
      <c r="D34" s="22"/>
      <c r="E34" s="23">
        <f>SUM(E28:E33)</f>
        <v>1361919.1666666665</v>
      </c>
      <c r="F34" s="24" t="s">
        <v>14</v>
      </c>
      <c r="L34" s="4"/>
    </row>
    <row r="35" spans="2:12" ht="24" customHeight="1" x14ac:dyDescent="0.3"/>
    <row r="36" spans="2:12" ht="24" customHeight="1" x14ac:dyDescent="0.3"/>
    <row r="37" spans="2:12" ht="24" customHeight="1" x14ac:dyDescent="0.3"/>
    <row r="38" spans="2:12" ht="24" customHeight="1" x14ac:dyDescent="0.3"/>
    <row r="39" spans="2:12" ht="24" customHeight="1" x14ac:dyDescent="0.3"/>
  </sheetData>
  <mergeCells count="2">
    <mergeCell ref="B1:F1"/>
    <mergeCell ref="I1:M1"/>
  </mergeCells>
  <printOptions horizontalCentered="1"/>
  <pageMargins left="0" right="0" top="0.59055118110236227" bottom="0.59055118110236227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Ejercicio</vt:lpstr>
      <vt:lpstr>Ejercicio (resuelto)</vt:lpstr>
      <vt:lpstr>Análisis</vt:lpstr>
      <vt:lpstr>Análisis!Área_de_impresión</vt:lpstr>
      <vt:lpstr>Ejercicio!Área_de_impresión</vt:lpstr>
      <vt:lpstr>'Ejercicio (resuelto)'!Área_de_impresión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 Martín Sandoval López</dc:creator>
  <cp:lastModifiedBy>Martín Sandoval</cp:lastModifiedBy>
  <cp:lastPrinted>2019-12-18T20:59:53Z</cp:lastPrinted>
  <dcterms:created xsi:type="dcterms:W3CDTF">2019-12-16T18:47:55Z</dcterms:created>
  <dcterms:modified xsi:type="dcterms:W3CDTF">2024-05-17T00:17:35Z</dcterms:modified>
</cp:coreProperties>
</file>