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 1909\Downloads\"/>
    </mc:Choice>
  </mc:AlternateContent>
  <bookViews>
    <workbookView xWindow="0" yWindow="0" windowWidth="28800" windowHeight="12330"/>
  </bookViews>
  <sheets>
    <sheet name="Hoja1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T8" i="2"/>
  <c r="AF9" i="2"/>
  <c r="AK9" i="2" s="1"/>
  <c r="AF10" i="2"/>
  <c r="AK10" i="2" s="1"/>
  <c r="AF11" i="2"/>
  <c r="AK11" i="2" s="1"/>
  <c r="AF12" i="2"/>
  <c r="AK12" i="2" s="1"/>
  <c r="AF13" i="2"/>
  <c r="AK13" i="2" s="1"/>
  <c r="AF14" i="2"/>
  <c r="AK14" i="2" s="1"/>
  <c r="AF15" i="2"/>
  <c r="H12" i="2"/>
  <c r="B8" i="2"/>
  <c r="C8" i="2"/>
  <c r="C9" i="2" s="1"/>
  <c r="D9" i="2" s="1"/>
  <c r="D16" i="2"/>
  <c r="E16" i="2" s="1"/>
  <c r="F16" i="2" s="1"/>
  <c r="G16" i="2" s="1"/>
  <c r="D15" i="2"/>
  <c r="E15" i="2"/>
  <c r="F15" i="2" s="1"/>
  <c r="G15" i="2" s="1"/>
  <c r="D14" i="2"/>
  <c r="E14" i="2"/>
  <c r="F14" i="2" s="1"/>
  <c r="G14" i="2" s="1"/>
  <c r="D13" i="2"/>
  <c r="E13" i="2" s="1"/>
  <c r="F13" i="2" s="1"/>
  <c r="G13" i="2" s="1"/>
  <c r="D12" i="2"/>
  <c r="E12" i="2" s="1"/>
  <c r="F12" i="2" s="1"/>
  <c r="G12" i="2" s="1"/>
  <c r="T13" i="2"/>
  <c r="T14" i="2"/>
  <c r="U14" i="2" s="1"/>
  <c r="V14" i="2" s="1"/>
  <c r="W14" i="2" s="1"/>
  <c r="U16" i="2"/>
  <c r="V16" i="2" s="1"/>
  <c r="W16" i="2" s="1"/>
  <c r="AF17" i="2"/>
  <c r="AK17" i="2" s="1"/>
  <c r="AF18" i="2"/>
  <c r="AK18" i="2" s="1"/>
  <c r="AF19" i="2"/>
  <c r="AI19" i="2" s="1"/>
  <c r="AF20" i="2"/>
  <c r="D21" i="2"/>
  <c r="E21" i="2" s="1"/>
  <c r="F21" i="2" s="1"/>
  <c r="G21" i="2" s="1"/>
  <c r="D20" i="2"/>
  <c r="E20" i="2"/>
  <c r="F20" i="2" s="1"/>
  <c r="G20" i="2" s="1"/>
  <c r="D19" i="2"/>
  <c r="E19" i="2"/>
  <c r="F19" i="2" s="1"/>
  <c r="G19" i="2" s="1"/>
  <c r="D18" i="2"/>
  <c r="E18" i="2" s="1"/>
  <c r="F18" i="2" s="1"/>
  <c r="G18" i="2" s="1"/>
  <c r="D17" i="2"/>
  <c r="E17" i="2" s="1"/>
  <c r="F17" i="2" s="1"/>
  <c r="G17" i="2" s="1"/>
  <c r="U21" i="2"/>
  <c r="V21" i="2" s="1"/>
  <c r="W21" i="2"/>
  <c r="AF22" i="2"/>
  <c r="AK22" i="2" s="1"/>
  <c r="AF23" i="2"/>
  <c r="AI23" i="2" s="1"/>
  <c r="AF24" i="2"/>
  <c r="AF25" i="2"/>
  <c r="AK25" i="2" s="1"/>
  <c r="D26" i="2"/>
  <c r="E26" i="2" s="1"/>
  <c r="F26" i="2" s="1"/>
  <c r="G26" i="2" s="1"/>
  <c r="D25" i="2"/>
  <c r="E25" i="2" s="1"/>
  <c r="F25" i="2" s="1"/>
  <c r="G25" i="2" s="1"/>
  <c r="D24" i="2"/>
  <c r="E24" i="2" s="1"/>
  <c r="F24" i="2" s="1"/>
  <c r="G24" i="2" s="1"/>
  <c r="D23" i="2"/>
  <c r="E23" i="2" s="1"/>
  <c r="F23" i="2" s="1"/>
  <c r="G23" i="2" s="1"/>
  <c r="D22" i="2"/>
  <c r="E22" i="2"/>
  <c r="F22" i="2" s="1"/>
  <c r="G22" i="2" s="1"/>
  <c r="U26" i="2"/>
  <c r="V26" i="2" s="1"/>
  <c r="W26" i="2" s="1"/>
  <c r="AF27" i="2"/>
  <c r="AI27" i="2" s="1"/>
  <c r="AF28" i="2"/>
  <c r="AF29" i="2"/>
  <c r="AF30" i="2"/>
  <c r="AK30" i="2" s="1"/>
  <c r="D31" i="2"/>
  <c r="E31" i="2" s="1"/>
  <c r="F31" i="2" s="1"/>
  <c r="G31" i="2" s="1"/>
  <c r="D30" i="2"/>
  <c r="E30" i="2" s="1"/>
  <c r="F30" i="2" s="1"/>
  <c r="G30" i="2" s="1"/>
  <c r="D29" i="2"/>
  <c r="E29" i="2" s="1"/>
  <c r="F29" i="2" s="1"/>
  <c r="G29" i="2" s="1"/>
  <c r="D28" i="2"/>
  <c r="E28" i="2" s="1"/>
  <c r="F28" i="2" s="1"/>
  <c r="G28" i="2" s="1"/>
  <c r="D27" i="2"/>
  <c r="E27" i="2" s="1"/>
  <c r="F27" i="2" s="1"/>
  <c r="G27" i="2" s="1"/>
  <c r="T28" i="2"/>
  <c r="U28" i="2" s="1"/>
  <c r="V28" i="2" s="1"/>
  <c r="W28" i="2" s="1"/>
  <c r="AF32" i="2"/>
  <c r="AK32" i="2" s="1"/>
  <c r="AF33" i="2"/>
  <c r="AF34" i="2"/>
  <c r="AK34" i="2" s="1"/>
  <c r="AF35" i="2"/>
  <c r="AI35" i="2" s="1"/>
  <c r="D11" i="2"/>
  <c r="E11" i="2" s="1"/>
  <c r="F11" i="2" s="1"/>
  <c r="G11" i="2" s="1"/>
  <c r="I11" i="2" s="1"/>
  <c r="J11" i="2" s="1"/>
  <c r="L11" i="2" s="1"/>
  <c r="D10" i="2"/>
  <c r="E10" i="2" s="1"/>
  <c r="F10" i="2"/>
  <c r="G10" i="2" s="1"/>
  <c r="I10" i="2" s="1"/>
  <c r="J10" i="2" s="1"/>
  <c r="L10" i="2" s="1"/>
  <c r="E9" i="2"/>
  <c r="F9" i="2" s="1"/>
  <c r="G9" i="2" s="1"/>
  <c r="I9" i="2" s="1"/>
  <c r="J9" i="2" s="1"/>
  <c r="L9" i="2" s="1"/>
  <c r="D8" i="2"/>
  <c r="E8" i="2" s="1"/>
  <c r="F8" i="2" s="1"/>
  <c r="G8" i="2" s="1"/>
  <c r="I8" i="2" s="1"/>
  <c r="J8" i="2" s="1"/>
  <c r="L8" i="2" s="1"/>
  <c r="D32" i="2"/>
  <c r="E32" i="2" s="1"/>
  <c r="F32" i="2" s="1"/>
  <c r="G32" i="2" s="1"/>
  <c r="AF37" i="2"/>
  <c r="AK37" i="2" s="1"/>
  <c r="AK8" i="2"/>
  <c r="AK15" i="2"/>
  <c r="AK20" i="2"/>
  <c r="AK24" i="2"/>
  <c r="AK27" i="2"/>
  <c r="AK28" i="2"/>
  <c r="AK29" i="2"/>
  <c r="AK33" i="2"/>
  <c r="AI8" i="2"/>
  <c r="AI10" i="2"/>
  <c r="AI11" i="2"/>
  <c r="AI14" i="2"/>
  <c r="AI15" i="2"/>
  <c r="AI18" i="2"/>
  <c r="AI20" i="2"/>
  <c r="AI22" i="2"/>
  <c r="AI24" i="2"/>
  <c r="AI25" i="2"/>
  <c r="AI28" i="2"/>
  <c r="AI29" i="2"/>
  <c r="AI30" i="2"/>
  <c r="AI32" i="2"/>
  <c r="AI33" i="2"/>
  <c r="AI37" i="2"/>
  <c r="AE8" i="2"/>
  <c r="AG8" i="2"/>
  <c r="AE9" i="2"/>
  <c r="AE10" i="2"/>
  <c r="AG10" i="2" s="1"/>
  <c r="AE11" i="2"/>
  <c r="AG11" i="2" s="1"/>
  <c r="AE12" i="2"/>
  <c r="AG12" i="2"/>
  <c r="AE13" i="2"/>
  <c r="AE14" i="2"/>
  <c r="AG14" i="2" s="1"/>
  <c r="AE15" i="2"/>
  <c r="AG15" i="2" s="1"/>
  <c r="AE17" i="2"/>
  <c r="AE18" i="2"/>
  <c r="AG18" i="2" s="1"/>
  <c r="AE19" i="2"/>
  <c r="AG19" i="2" s="1"/>
  <c r="AE20" i="2"/>
  <c r="AG20" i="2"/>
  <c r="AE22" i="2"/>
  <c r="AE23" i="2"/>
  <c r="AG23" i="2" s="1"/>
  <c r="AE24" i="2"/>
  <c r="AG24" i="2"/>
  <c r="AE25" i="2"/>
  <c r="AE27" i="2"/>
  <c r="AG27" i="2" s="1"/>
  <c r="AE28" i="2"/>
  <c r="AG28" i="2" s="1"/>
  <c r="AE29" i="2"/>
  <c r="AG29" i="2" s="1"/>
  <c r="AE30" i="2"/>
  <c r="AE32" i="2"/>
  <c r="AG32" i="2"/>
  <c r="AE33" i="2"/>
  <c r="AG33" i="2"/>
  <c r="AE34" i="2"/>
  <c r="AE35" i="2"/>
  <c r="AG35" i="2" s="1"/>
  <c r="AE37" i="2"/>
  <c r="AG37" i="2" s="1"/>
  <c r="D7" i="2"/>
  <c r="E7" i="2" s="1"/>
  <c r="F7" i="2" s="1"/>
  <c r="G7" i="2" s="1"/>
  <c r="I7" i="2" s="1"/>
  <c r="J7" i="2" s="1"/>
  <c r="Q7" i="2"/>
  <c r="U7" i="2"/>
  <c r="V7" i="2"/>
  <c r="W7" i="2" s="1"/>
  <c r="X7" i="2" s="1"/>
  <c r="U8" i="2"/>
  <c r="V8" i="2" s="1"/>
  <c r="W8" i="2" s="1"/>
  <c r="U9" i="2"/>
  <c r="V9" i="2" s="1"/>
  <c r="W9" i="2" s="1"/>
  <c r="U10" i="2"/>
  <c r="V10" i="2" s="1"/>
  <c r="W10" i="2" s="1"/>
  <c r="U11" i="2"/>
  <c r="V11" i="2" s="1"/>
  <c r="W11" i="2" s="1"/>
  <c r="U12" i="2"/>
  <c r="V12" i="2" s="1"/>
  <c r="W12" i="2" s="1"/>
  <c r="U13" i="2"/>
  <c r="V13" i="2" s="1"/>
  <c r="W13" i="2" s="1"/>
  <c r="U15" i="2"/>
  <c r="V15" i="2"/>
  <c r="W15" i="2" s="1"/>
  <c r="U17" i="2"/>
  <c r="V17" i="2"/>
  <c r="W17" i="2" s="1"/>
  <c r="U18" i="2"/>
  <c r="V18" i="2" s="1"/>
  <c r="W18" i="2" s="1"/>
  <c r="U19" i="2"/>
  <c r="V19" i="2" s="1"/>
  <c r="W19" i="2" s="1"/>
  <c r="U20" i="2"/>
  <c r="V20" i="2" s="1"/>
  <c r="W20" i="2" s="1"/>
  <c r="U22" i="2"/>
  <c r="V22" i="2" s="1"/>
  <c r="W22" i="2" s="1"/>
  <c r="U23" i="2"/>
  <c r="V23" i="2" s="1"/>
  <c r="W23" i="2" s="1"/>
  <c r="U24" i="2"/>
  <c r="V24" i="2"/>
  <c r="W24" i="2" s="1"/>
  <c r="U25" i="2"/>
  <c r="V25" i="2" s="1"/>
  <c r="W25" i="2" s="1"/>
  <c r="U27" i="2"/>
  <c r="V27" i="2" s="1"/>
  <c r="W27" i="2" s="1"/>
  <c r="M59" i="2"/>
  <c r="M60" i="2"/>
  <c r="N61" i="2" s="1"/>
  <c r="N60" i="2"/>
  <c r="O61" i="2" s="1"/>
  <c r="P62" i="2" s="1"/>
  <c r="M61" i="2"/>
  <c r="N62" i="2" s="1"/>
  <c r="M62" i="2"/>
  <c r="O62" i="2"/>
  <c r="Q62" i="2" l="1"/>
  <c r="AG25" i="2"/>
  <c r="AG9" i="2"/>
  <c r="AK23" i="2"/>
  <c r="AG17" i="2"/>
  <c r="AG13" i="2"/>
  <c r="AI17" i="2"/>
  <c r="M12" i="2"/>
  <c r="N13" i="2" s="1"/>
  <c r="O14" i="2" s="1"/>
  <c r="P15" i="2" s="1"/>
  <c r="L36" i="2"/>
  <c r="Q8" i="2"/>
  <c r="X8" i="2" s="1"/>
  <c r="M9" i="2"/>
  <c r="N10" i="2" s="1"/>
  <c r="O11" i="2" s="1"/>
  <c r="P12" i="2" s="1"/>
  <c r="L33" i="2"/>
  <c r="M11" i="2"/>
  <c r="N12" i="2" s="1"/>
  <c r="O13" i="2" s="1"/>
  <c r="P14" i="2" s="1"/>
  <c r="L35" i="2"/>
  <c r="M10" i="2"/>
  <c r="N11" i="2" s="1"/>
  <c r="O12" i="2" s="1"/>
  <c r="P13" i="2" s="1"/>
  <c r="L34" i="2"/>
  <c r="I12" i="2"/>
  <c r="J12" i="2" s="1"/>
  <c r="L12" i="2" s="1"/>
  <c r="AI12" i="2"/>
  <c r="T29" i="2"/>
  <c r="H13" i="2"/>
  <c r="AG34" i="2"/>
  <c r="AG30" i="2"/>
  <c r="AI13" i="2"/>
  <c r="AI9" i="2"/>
  <c r="AK35" i="2"/>
  <c r="AK19" i="2"/>
  <c r="AG22" i="2"/>
  <c r="AI34" i="2"/>
  <c r="Q10" i="2" l="1"/>
  <c r="X10" i="2" s="1"/>
  <c r="U29" i="2"/>
  <c r="V29" i="2" s="1"/>
  <c r="W29" i="2" s="1"/>
  <c r="T30" i="2"/>
  <c r="M35" i="2"/>
  <c r="N36" i="2" s="1"/>
  <c r="O37" i="2" s="1"/>
  <c r="P38" i="2" s="1"/>
  <c r="H14" i="2"/>
  <c r="I13" i="2"/>
  <c r="J13" i="2" s="1"/>
  <c r="L13" i="2" s="1"/>
  <c r="Q12" i="2"/>
  <c r="X12" i="2" s="1"/>
  <c r="M13" i="2"/>
  <c r="N14" i="2" s="1"/>
  <c r="O15" i="2" s="1"/>
  <c r="P16" i="2" s="1"/>
  <c r="L37" i="2"/>
  <c r="M34" i="2"/>
  <c r="N35" i="2" s="1"/>
  <c r="O36" i="2" s="1"/>
  <c r="P37" i="2" s="1"/>
  <c r="M37" i="2"/>
  <c r="N38" i="2" s="1"/>
  <c r="O39" i="2" s="1"/>
  <c r="P40" i="2" s="1"/>
  <c r="Q9" i="2"/>
  <c r="X9" i="2" s="1"/>
  <c r="Q11" i="2"/>
  <c r="X11" i="2" s="1"/>
  <c r="M36" i="2"/>
  <c r="N37" i="2" s="1"/>
  <c r="O38" i="2" s="1"/>
  <c r="P39" i="2" s="1"/>
  <c r="Q37" i="2" l="1"/>
  <c r="M38" i="2"/>
  <c r="N39" i="2" s="1"/>
  <c r="O40" i="2" s="1"/>
  <c r="P41" i="2" s="1"/>
  <c r="H15" i="2"/>
  <c r="H16" i="2" s="1"/>
  <c r="I14" i="2"/>
  <c r="J14" i="2" s="1"/>
  <c r="L14" i="2" s="1"/>
  <c r="M14" i="2"/>
  <c r="N15" i="2" s="1"/>
  <c r="O16" i="2" s="1"/>
  <c r="P17" i="2" s="1"/>
  <c r="Q13" i="2"/>
  <c r="X13" i="2" s="1"/>
  <c r="L38" i="2"/>
  <c r="T31" i="2"/>
  <c r="U30" i="2"/>
  <c r="V30" i="2" s="1"/>
  <c r="W30" i="2" s="1"/>
  <c r="Q38" i="2" l="1"/>
  <c r="M39" i="2"/>
  <c r="N40" i="2" s="1"/>
  <c r="O41" i="2" s="1"/>
  <c r="P42" i="2" s="1"/>
  <c r="U31" i="2"/>
  <c r="V31" i="2" s="1"/>
  <c r="W31" i="2" s="1"/>
  <c r="T32" i="2"/>
  <c r="I15" i="2"/>
  <c r="J15" i="2" s="1"/>
  <c r="L15" i="2" s="1"/>
  <c r="M15" i="2"/>
  <c r="N16" i="2" s="1"/>
  <c r="O17" i="2" s="1"/>
  <c r="P18" i="2" s="1"/>
  <c r="Q14" i="2"/>
  <c r="X14" i="2" s="1"/>
  <c r="L39" i="2"/>
  <c r="M40" i="2" l="1"/>
  <c r="N41" i="2" s="1"/>
  <c r="O42" i="2" s="1"/>
  <c r="P43" i="2" s="1"/>
  <c r="Q39" i="2"/>
  <c r="M16" i="2"/>
  <c r="N17" i="2" s="1"/>
  <c r="O18" i="2" s="1"/>
  <c r="P19" i="2" s="1"/>
  <c r="L40" i="2"/>
  <c r="Q15" i="2"/>
  <c r="X15" i="2" s="1"/>
  <c r="H17" i="2"/>
  <c r="I16" i="2"/>
  <c r="J16" i="2" s="1"/>
  <c r="L16" i="2" s="1"/>
  <c r="T33" i="2"/>
  <c r="U32" i="2"/>
  <c r="V32" i="2" s="1"/>
  <c r="W32" i="2" s="1"/>
  <c r="I17" i="2" l="1"/>
  <c r="J17" i="2" s="1"/>
  <c r="L17" i="2" s="1"/>
  <c r="H18" i="2"/>
  <c r="M41" i="2"/>
  <c r="N42" i="2" s="1"/>
  <c r="O43" i="2" s="1"/>
  <c r="P44" i="2" s="1"/>
  <c r="Q40" i="2"/>
  <c r="T34" i="2"/>
  <c r="U33" i="2"/>
  <c r="V33" i="2" s="1"/>
  <c r="W33" i="2" s="1"/>
  <c r="L41" i="2"/>
  <c r="M17" i="2"/>
  <c r="N18" i="2" s="1"/>
  <c r="O19" i="2" s="1"/>
  <c r="P20" i="2" s="1"/>
  <c r="Q16" i="2"/>
  <c r="X16" i="2" s="1"/>
  <c r="AB16" i="2" l="1"/>
  <c r="AC16" i="2" s="1"/>
  <c r="Z16" i="2"/>
  <c r="AA16" i="2" s="1"/>
  <c r="H19" i="2"/>
  <c r="I18" i="2"/>
  <c r="J18" i="2" s="1"/>
  <c r="L18" i="2" s="1"/>
  <c r="U34" i="2"/>
  <c r="V34" i="2" s="1"/>
  <c r="W34" i="2" s="1"/>
  <c r="T35" i="2"/>
  <c r="Q17" i="2"/>
  <c r="X17" i="2" s="1"/>
  <c r="L42" i="2"/>
  <c r="M18" i="2"/>
  <c r="N19" i="2" s="1"/>
  <c r="O20" i="2" s="1"/>
  <c r="P21" i="2" s="1"/>
  <c r="M42" i="2"/>
  <c r="N43" i="2" s="1"/>
  <c r="O44" i="2" s="1"/>
  <c r="P45" i="2" s="1"/>
  <c r="Q41" i="2"/>
  <c r="AE16" i="2" l="1"/>
  <c r="AG16" i="2" s="1"/>
  <c r="AI16" i="2"/>
  <c r="AK16" i="2"/>
  <c r="I19" i="2"/>
  <c r="J19" i="2" s="1"/>
  <c r="L19" i="2" s="1"/>
  <c r="H20" i="2"/>
  <c r="Q42" i="2"/>
  <c r="M43" i="2"/>
  <c r="N44" i="2" s="1"/>
  <c r="O45" i="2" s="1"/>
  <c r="P46" i="2" s="1"/>
  <c r="U35" i="2"/>
  <c r="V35" i="2" s="1"/>
  <c r="W35" i="2" s="1"/>
  <c r="T36" i="2"/>
  <c r="M19" i="2"/>
  <c r="N20" i="2" s="1"/>
  <c r="O21" i="2" s="1"/>
  <c r="P22" i="2" s="1"/>
  <c r="Q18" i="2"/>
  <c r="X18" i="2" s="1"/>
  <c r="L43" i="2"/>
  <c r="T37" i="2" l="1"/>
  <c r="U36" i="2"/>
  <c r="V36" i="2" s="1"/>
  <c r="W36" i="2" s="1"/>
  <c r="Q43" i="2"/>
  <c r="M44" i="2"/>
  <c r="N45" i="2" s="1"/>
  <c r="O46" i="2" s="1"/>
  <c r="P47" i="2" s="1"/>
  <c r="H21" i="2"/>
  <c r="H22" i="2" s="1"/>
  <c r="I20" i="2"/>
  <c r="J20" i="2" s="1"/>
  <c r="L20" i="2" s="1"/>
  <c r="M20" i="2"/>
  <c r="N21" i="2" s="1"/>
  <c r="O22" i="2" s="1"/>
  <c r="P23" i="2" s="1"/>
  <c r="Q19" i="2"/>
  <c r="X19" i="2" s="1"/>
  <c r="L44" i="2"/>
  <c r="I21" i="2" l="1"/>
  <c r="J21" i="2" s="1"/>
  <c r="L21" i="2" s="1"/>
  <c r="T38" i="2"/>
  <c r="U37" i="2"/>
  <c r="V37" i="2" s="1"/>
  <c r="W37" i="2" s="1"/>
  <c r="X37" i="2" s="1"/>
  <c r="L45" i="2"/>
  <c r="M21" i="2"/>
  <c r="N22" i="2" s="1"/>
  <c r="O23" i="2" s="1"/>
  <c r="P24" i="2" s="1"/>
  <c r="Q20" i="2"/>
  <c r="X20" i="2" s="1"/>
  <c r="M45" i="2"/>
  <c r="N46" i="2" s="1"/>
  <c r="O47" i="2" s="1"/>
  <c r="P48" i="2" s="1"/>
  <c r="Q44" i="2"/>
  <c r="I22" i="2" l="1"/>
  <c r="J22" i="2" s="1"/>
  <c r="L22" i="2" s="1"/>
  <c r="H23" i="2"/>
  <c r="T39" i="2"/>
  <c r="U38" i="2"/>
  <c r="V38" i="2" s="1"/>
  <c r="W38" i="2" s="1"/>
  <c r="X38" i="2" s="1"/>
  <c r="M46" i="2"/>
  <c r="N47" i="2" s="1"/>
  <c r="O48" i="2" s="1"/>
  <c r="P49" i="2" s="1"/>
  <c r="Q45" i="2"/>
  <c r="M22" i="2"/>
  <c r="N23" i="2" s="1"/>
  <c r="O24" i="2" s="1"/>
  <c r="P25" i="2" s="1"/>
  <c r="Q21" i="2"/>
  <c r="X21" i="2" s="1"/>
  <c r="L46" i="2"/>
  <c r="H24" i="2" l="1"/>
  <c r="I23" i="2"/>
  <c r="J23" i="2" s="1"/>
  <c r="L23" i="2" s="1"/>
  <c r="Z21" i="2"/>
  <c r="AA21" i="2" s="1"/>
  <c r="AB21" i="2"/>
  <c r="AC21" i="2" s="1"/>
  <c r="M47" i="2"/>
  <c r="N48" i="2" s="1"/>
  <c r="O49" i="2" s="1"/>
  <c r="P50" i="2" s="1"/>
  <c r="Q46" i="2"/>
  <c r="Q22" i="2"/>
  <c r="X22" i="2" s="1"/>
  <c r="L47" i="2"/>
  <c r="M23" i="2"/>
  <c r="N24" i="2" s="1"/>
  <c r="O25" i="2" s="1"/>
  <c r="P26" i="2" s="1"/>
  <c r="U39" i="2"/>
  <c r="V39" i="2" s="1"/>
  <c r="W39" i="2" s="1"/>
  <c r="X39" i="2" s="1"/>
  <c r="T40" i="2"/>
  <c r="Q23" i="2" l="1"/>
  <c r="X23" i="2" s="1"/>
  <c r="L48" i="2"/>
  <c r="M24" i="2"/>
  <c r="N25" i="2" s="1"/>
  <c r="O26" i="2" s="1"/>
  <c r="P27" i="2" s="1"/>
  <c r="T41" i="2"/>
  <c r="U40" i="2"/>
  <c r="V40" i="2" s="1"/>
  <c r="W40" i="2" s="1"/>
  <c r="X40" i="2" s="1"/>
  <c r="AI21" i="2"/>
  <c r="AK21" i="2"/>
  <c r="AE21" i="2"/>
  <c r="AG21" i="2" s="1"/>
  <c r="M48" i="2"/>
  <c r="N49" i="2" s="1"/>
  <c r="O50" i="2" s="1"/>
  <c r="P51" i="2" s="1"/>
  <c r="Q47" i="2"/>
  <c r="H25" i="2"/>
  <c r="I24" i="2"/>
  <c r="J24" i="2" s="1"/>
  <c r="L24" i="2" s="1"/>
  <c r="Q48" i="2" l="1"/>
  <c r="M49" i="2"/>
  <c r="N50" i="2" s="1"/>
  <c r="O51" i="2" s="1"/>
  <c r="P52" i="2" s="1"/>
  <c r="I25" i="2"/>
  <c r="J25" i="2" s="1"/>
  <c r="L25" i="2" s="1"/>
  <c r="H26" i="2"/>
  <c r="M25" i="2"/>
  <c r="N26" i="2" s="1"/>
  <c r="O27" i="2" s="1"/>
  <c r="P28" i="2" s="1"/>
  <c r="Q24" i="2"/>
  <c r="X24" i="2" s="1"/>
  <c r="L49" i="2"/>
  <c r="T42" i="2"/>
  <c r="U41" i="2"/>
  <c r="V41" i="2" s="1"/>
  <c r="W41" i="2" s="1"/>
  <c r="X41" i="2" s="1"/>
  <c r="Z41" i="2" l="1"/>
  <c r="AA41" i="2" s="1"/>
  <c r="M26" i="2"/>
  <c r="N27" i="2" s="1"/>
  <c r="O28" i="2" s="1"/>
  <c r="P29" i="2" s="1"/>
  <c r="L50" i="2"/>
  <c r="Q25" i="2"/>
  <c r="X25" i="2" s="1"/>
  <c r="M50" i="2"/>
  <c r="N51" i="2" s="1"/>
  <c r="O52" i="2" s="1"/>
  <c r="P53" i="2" s="1"/>
  <c r="Q49" i="2"/>
  <c r="T43" i="2"/>
  <c r="U42" i="2"/>
  <c r="V42" i="2" s="1"/>
  <c r="W42" i="2" s="1"/>
  <c r="X42" i="2" s="1"/>
  <c r="I26" i="2"/>
  <c r="J26" i="2" s="1"/>
  <c r="L26" i="2" s="1"/>
  <c r="H27" i="2"/>
  <c r="M27" i="2" l="1"/>
  <c r="N28" i="2" s="1"/>
  <c r="O29" i="2" s="1"/>
  <c r="P30" i="2" s="1"/>
  <c r="L51" i="2"/>
  <c r="Q26" i="2"/>
  <c r="X26" i="2" s="1"/>
  <c r="H28" i="2"/>
  <c r="I27" i="2"/>
  <c r="J27" i="2" s="1"/>
  <c r="L27" i="2" s="1"/>
  <c r="T44" i="2"/>
  <c r="U43" i="2"/>
  <c r="V43" i="2" s="1"/>
  <c r="W43" i="2" s="1"/>
  <c r="X43" i="2" s="1"/>
  <c r="M51" i="2"/>
  <c r="N52" i="2" s="1"/>
  <c r="O53" i="2" s="1"/>
  <c r="P54" i="2" s="1"/>
  <c r="Q50" i="2"/>
  <c r="U44" i="2" l="1"/>
  <c r="V44" i="2" s="1"/>
  <c r="W44" i="2" s="1"/>
  <c r="X44" i="2" s="1"/>
  <c r="T45" i="2"/>
  <c r="M52" i="2"/>
  <c r="N53" i="2" s="1"/>
  <c r="O54" i="2" s="1"/>
  <c r="P55" i="2" s="1"/>
  <c r="Q51" i="2"/>
  <c r="Z26" i="2"/>
  <c r="AA26" i="2" s="1"/>
  <c r="AB26" i="2"/>
  <c r="AC26" i="2" s="1"/>
  <c r="H29" i="2"/>
  <c r="I28" i="2"/>
  <c r="J28" i="2" s="1"/>
  <c r="L28" i="2" s="1"/>
  <c r="M28" i="2"/>
  <c r="N29" i="2" s="1"/>
  <c r="O30" i="2" s="1"/>
  <c r="P31" i="2" s="1"/>
  <c r="Q27" i="2"/>
  <c r="X27" i="2" s="1"/>
  <c r="L52" i="2"/>
  <c r="T46" i="2" l="1"/>
  <c r="U45" i="2"/>
  <c r="V45" i="2" s="1"/>
  <c r="W45" i="2" s="1"/>
  <c r="X45" i="2" s="1"/>
  <c r="Q52" i="2"/>
  <c r="M53" i="2"/>
  <c r="N54" i="2" s="1"/>
  <c r="O55" i="2" s="1"/>
  <c r="P56" i="2" s="1"/>
  <c r="H30" i="2"/>
  <c r="I29" i="2"/>
  <c r="J29" i="2" s="1"/>
  <c r="L29" i="2" s="1"/>
  <c r="Q28" i="2"/>
  <c r="X28" i="2" s="1"/>
  <c r="L53" i="2"/>
  <c r="M29" i="2"/>
  <c r="N30" i="2" s="1"/>
  <c r="O31" i="2" s="1"/>
  <c r="P32" i="2" s="1"/>
  <c r="AK26" i="2"/>
  <c r="AE26" i="2"/>
  <c r="AG26" i="2" s="1"/>
  <c r="AI26" i="2"/>
  <c r="Q53" i="2" l="1"/>
  <c r="M54" i="2"/>
  <c r="N55" i="2" s="1"/>
  <c r="O56" i="2" s="1"/>
  <c r="P57" i="2" s="1"/>
  <c r="H31" i="2"/>
  <c r="I30" i="2"/>
  <c r="J30" i="2" s="1"/>
  <c r="L30" i="2" s="1"/>
  <c r="U46" i="2"/>
  <c r="V46" i="2" s="1"/>
  <c r="W46" i="2" s="1"/>
  <c r="X46" i="2" s="1"/>
  <c r="T47" i="2"/>
  <c r="M30" i="2"/>
  <c r="N31" i="2" s="1"/>
  <c r="O32" i="2" s="1"/>
  <c r="P33" i="2" s="1"/>
  <c r="L54" i="2"/>
  <c r="Q29" i="2"/>
  <c r="X29" i="2" s="1"/>
  <c r="Z46" i="2" l="1"/>
  <c r="AA46" i="2" s="1"/>
  <c r="AB46" i="2"/>
  <c r="AC46" i="2" s="1"/>
  <c r="U47" i="2"/>
  <c r="V47" i="2" s="1"/>
  <c r="W47" i="2" s="1"/>
  <c r="X47" i="2" s="1"/>
  <c r="T48" i="2"/>
  <c r="I31" i="2"/>
  <c r="J31" i="2" s="1"/>
  <c r="L31" i="2" s="1"/>
  <c r="H32" i="2"/>
  <c r="I32" i="2" s="1"/>
  <c r="J32" i="2" s="1"/>
  <c r="L32" i="2" s="1"/>
  <c r="Q54" i="2"/>
  <c r="M55" i="2"/>
  <c r="N56" i="2" s="1"/>
  <c r="O57" i="2" s="1"/>
  <c r="P58" i="2" s="1"/>
  <c r="L55" i="2"/>
  <c r="M31" i="2"/>
  <c r="N32" i="2" s="1"/>
  <c r="O33" i="2" s="1"/>
  <c r="P34" i="2" s="1"/>
  <c r="Q30" i="2"/>
  <c r="X30" i="2" s="1"/>
  <c r="Q31" i="2" l="1"/>
  <c r="X31" i="2" s="1"/>
  <c r="M32" i="2"/>
  <c r="N33" i="2" s="1"/>
  <c r="O34" i="2" s="1"/>
  <c r="P35" i="2" s="1"/>
  <c r="L56" i="2"/>
  <c r="M56" i="2"/>
  <c r="N57" i="2" s="1"/>
  <c r="O58" i="2" s="1"/>
  <c r="P59" i="2" s="1"/>
  <c r="Q55" i="2"/>
  <c r="M33" i="2"/>
  <c r="L57" i="2"/>
  <c r="T49" i="2"/>
  <c r="U48" i="2"/>
  <c r="V48" i="2" s="1"/>
  <c r="W48" i="2" s="1"/>
  <c r="X48" i="2" s="1"/>
  <c r="U49" i="2" l="1"/>
  <c r="V49" i="2" s="1"/>
  <c r="W49" i="2" s="1"/>
  <c r="X49" i="2" s="1"/>
  <c r="T50" i="2"/>
  <c r="Q56" i="2"/>
  <c r="M57" i="2"/>
  <c r="N58" i="2" s="1"/>
  <c r="O59" i="2" s="1"/>
  <c r="P60" i="2" s="1"/>
  <c r="N34" i="2"/>
  <c r="Q33" i="2"/>
  <c r="X33" i="2" s="1"/>
  <c r="M58" i="2"/>
  <c r="Z31" i="2"/>
  <c r="AA31" i="2" s="1"/>
  <c r="AB31" i="2"/>
  <c r="AC31" i="2" s="1"/>
  <c r="Q32" i="2"/>
  <c r="X32" i="2" s="1"/>
  <c r="Q57" i="2" l="1"/>
  <c r="U50" i="2"/>
  <c r="V50" i="2" s="1"/>
  <c r="W50" i="2" s="1"/>
  <c r="X50" i="2" s="1"/>
  <c r="T51" i="2"/>
  <c r="N59" i="2"/>
  <c r="Q58" i="2"/>
  <c r="AI31" i="2"/>
  <c r="AK31" i="2"/>
  <c r="AE31" i="2"/>
  <c r="AG31" i="2" s="1"/>
  <c r="O35" i="2"/>
  <c r="Q34" i="2"/>
  <c r="X34" i="2" s="1"/>
  <c r="T52" i="2" l="1"/>
  <c r="U51" i="2"/>
  <c r="V51" i="2" s="1"/>
  <c r="W51" i="2" s="1"/>
  <c r="X51" i="2" s="1"/>
  <c r="O60" i="2"/>
  <c r="Q59" i="2"/>
  <c r="P36" i="2"/>
  <c r="Q36" i="2" s="1"/>
  <c r="X36" i="2" s="1"/>
  <c r="Q35" i="2"/>
  <c r="X35" i="2" s="1"/>
  <c r="P61" i="2" l="1"/>
  <c r="Q61" i="2" s="1"/>
  <c r="Q60" i="2"/>
  <c r="Z36" i="2"/>
  <c r="AA36" i="2" s="1"/>
  <c r="AB36" i="2"/>
  <c r="AC36" i="2" s="1"/>
  <c r="AB41" i="2"/>
  <c r="AC41" i="2" s="1"/>
  <c r="T53" i="2"/>
  <c r="U52" i="2"/>
  <c r="V52" i="2" s="1"/>
  <c r="W52" i="2" s="1"/>
  <c r="X52" i="2" s="1"/>
  <c r="U53" i="2" l="1"/>
  <c r="V53" i="2" s="1"/>
  <c r="W53" i="2" s="1"/>
  <c r="X53" i="2" s="1"/>
  <c r="T54" i="2"/>
  <c r="AE36" i="2"/>
  <c r="AG36" i="2" s="1"/>
  <c r="AH7" i="2" s="1"/>
  <c r="AK36" i="2"/>
  <c r="AL7" i="2" s="1"/>
  <c r="AI36" i="2"/>
  <c r="AJ7" i="2" s="1"/>
  <c r="U54" i="2" l="1"/>
  <c r="V54" i="2" s="1"/>
  <c r="W54" i="2" s="1"/>
  <c r="X54" i="2" s="1"/>
  <c r="T55" i="2"/>
  <c r="U55" i="2" l="1"/>
  <c r="V55" i="2" s="1"/>
  <c r="W55" i="2" s="1"/>
  <c r="X55" i="2" s="1"/>
  <c r="T56" i="2"/>
  <c r="T57" i="2" l="1"/>
  <c r="U56" i="2"/>
  <c r="V56" i="2" s="1"/>
  <c r="W56" i="2" s="1"/>
  <c r="X56" i="2" s="1"/>
  <c r="U57" i="2" l="1"/>
  <c r="V57" i="2" s="1"/>
  <c r="W57" i="2" s="1"/>
  <c r="X57" i="2" s="1"/>
  <c r="T58" i="2"/>
  <c r="T59" i="2" l="1"/>
  <c r="U58" i="2"/>
  <c r="V58" i="2" s="1"/>
  <c r="W58" i="2" s="1"/>
  <c r="X58" i="2" s="1"/>
  <c r="T60" i="2" l="1"/>
  <c r="U59" i="2"/>
  <c r="V59" i="2" s="1"/>
  <c r="W59" i="2" s="1"/>
  <c r="X59" i="2" s="1"/>
  <c r="T61" i="2" l="1"/>
  <c r="U60" i="2"/>
  <c r="V60" i="2" s="1"/>
  <c r="W60" i="2" s="1"/>
  <c r="X60" i="2" s="1"/>
  <c r="U61" i="2" l="1"/>
  <c r="V61" i="2" s="1"/>
  <c r="W61" i="2" s="1"/>
  <c r="X61" i="2" s="1"/>
  <c r="T62" i="2"/>
  <c r="U62" i="2" s="1"/>
  <c r="V62" i="2" s="1"/>
  <c r="W62" i="2" s="1"/>
  <c r="X62" i="2" s="1"/>
</calcChain>
</file>

<file path=xl/sharedStrings.xml><?xml version="1.0" encoding="utf-8"?>
<sst xmlns="http://schemas.openxmlformats.org/spreadsheetml/2006/main" count="49" uniqueCount="41">
  <si>
    <t>D (m)</t>
  </si>
  <si>
    <t>H (m)</t>
  </si>
  <si>
    <t>Total (tCO2)</t>
  </si>
  <si>
    <t>Volumen comercial de un árbol (m3)</t>
  </si>
  <si>
    <t>Pregunta 1.1</t>
  </si>
  <si>
    <t>Pregunta 1.2</t>
  </si>
  <si>
    <t>Pregunta 1.3</t>
  </si>
  <si>
    <t>Pregunta 1.4</t>
  </si>
  <si>
    <t>Pregunta 2.3</t>
  </si>
  <si>
    <t>Pregunta 2.4</t>
  </si>
  <si>
    <t>Pregunta 3.1</t>
  </si>
  <si>
    <t>Pregunta 3.2</t>
  </si>
  <si>
    <t>Pregunta 4.1</t>
  </si>
  <si>
    <t>Pregunta 4.2</t>
  </si>
  <si>
    <t>Pregunta 4.3</t>
  </si>
  <si>
    <t>Año</t>
  </si>
  <si>
    <t>Biomasa comercial de un árbol (t)</t>
  </si>
  <si>
    <t>Biomasa total de un árbol (t)</t>
  </si>
  <si>
    <t>Carbono por árbol (tC)</t>
  </si>
  <si>
    <t>Densidad de árboles (/ha)</t>
  </si>
  <si>
    <t>Carbono por hectarea (tC/ha)</t>
  </si>
  <si>
    <t>CO2 por hectarea (tCO2/ha)</t>
  </si>
  <si>
    <t>tCO2 en la parte plantada en el año 1</t>
  </si>
  <si>
    <t>tCO2 en la parte plantada en el año 2</t>
  </si>
  <si>
    <t>tCO2 en la parte plantada en el año 3</t>
  </si>
  <si>
    <t>tCO2 en la parte plantada en el año 4</t>
  </si>
  <si>
    <t>tCO2 en la parte plantada en el año 5</t>
  </si>
  <si>
    <t>Densidad de biomasa (t/ha)</t>
  </si>
  <si>
    <t>Equivalente en Carbono (tC/ha)</t>
  </si>
  <si>
    <t>Equivalente en CO2 (tCO2/ha)</t>
  </si>
  <si>
    <t>CO2 total en la zona 2a (1500ha)</t>
  </si>
  <si>
    <t>CO2 adicional</t>
  </si>
  <si>
    <t>Cantidad de tCER (antes impuestos)</t>
  </si>
  <si>
    <t>Cantidad de tCER (despues impuestos)</t>
  </si>
  <si>
    <t>Cantidad de lCER (antes impuestos)</t>
  </si>
  <si>
    <t>Cantidad de lCER (despues impuestos)</t>
  </si>
  <si>
    <t>Beneficios</t>
  </si>
  <si>
    <t>Costos</t>
  </si>
  <si>
    <t>Beneficios netos</t>
  </si>
  <si>
    <t>Valor neto actualizado</t>
  </si>
  <si>
    <t>Línea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</si>
</sst>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.00\ _€_-;\-* #,##0.00\ _€_-;_-* &quot;-&quot;??\ _€_-;_-@_-"/>
  </numFmts>
  <fonts count="5" x14ac:knownFonts="1">
    <font>
      <sz val="10"/>
      <name val="Arial"/>
    </font>
    <font>
      <sz val="10"/>
      <name val="Arial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4" fontId="1" fillId="0" borderId="1" xfId="1" applyNumberFormat="1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wrapText="1"/>
    </xf>
    <xf numFmtId="4" fontId="1" fillId="0" borderId="1" xfId="2" applyNumberFormat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3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4" fillId="2" borderId="1" xfId="4" applyNumberFormat="1" applyFont="1" applyBorder="1" applyAlignment="1">
      <alignment horizontal="right"/>
    </xf>
    <xf numFmtId="4" fontId="0" fillId="3" borderId="1" xfId="0" applyNumberFormat="1" applyFill="1" applyBorder="1" applyAlignment="1">
      <alignment wrapText="1"/>
    </xf>
    <xf numFmtId="3" fontId="0" fillId="3" borderId="1" xfId="0" applyNumberFormat="1" applyFill="1" applyBorder="1"/>
  </cellXfs>
  <cellStyles count="5">
    <cellStyle name="Bueno" xfId="4" builtinId="26"/>
    <cellStyle name="Euro" xfId="1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105"/>
  <sheetViews>
    <sheetView tabSelected="1" zoomScale="85" workbookViewId="0">
      <selection activeCell="W23" sqref="W23"/>
    </sheetView>
  </sheetViews>
  <sheetFormatPr baseColWidth="10" defaultRowHeight="12.75" x14ac:dyDescent="0.2"/>
  <cols>
    <col min="1" max="6" width="11.5703125" style="2" bestFit="1" customWidth="1"/>
    <col min="7" max="7" width="16.7109375" style="2" customWidth="1"/>
    <col min="8" max="8" width="17.7109375" style="2" customWidth="1"/>
    <col min="9" max="16" width="11.5703125" style="2" bestFit="1" customWidth="1"/>
    <col min="17" max="17" width="17" style="2" customWidth="1"/>
    <col min="18" max="18" width="11.42578125" style="2"/>
    <col min="19" max="22" width="11.5703125" style="2" bestFit="1" customWidth="1"/>
    <col min="23" max="23" width="17" style="2" customWidth="1"/>
    <col min="24" max="24" width="18" style="2" customWidth="1"/>
    <col min="25" max="25" width="10.85546875" style="2" customWidth="1"/>
    <col min="26" max="27" width="11.7109375" style="2" bestFit="1" customWidth="1"/>
    <col min="28" max="29" width="12.42578125" style="2" bestFit="1" customWidth="1"/>
    <col min="30" max="30" width="12.140625" style="2" customWidth="1"/>
    <col min="31" max="31" width="14.7109375" style="2" bestFit="1" customWidth="1"/>
    <col min="32" max="32" width="14.140625" style="2" customWidth="1"/>
    <col min="33" max="33" width="16.42578125" style="2" customWidth="1"/>
    <col min="34" max="34" width="13.28515625" style="2" bestFit="1" customWidth="1"/>
    <col min="35" max="40" width="11.5703125" style="2" bestFit="1" customWidth="1"/>
    <col min="41" max="16384" width="11.42578125" style="2"/>
  </cols>
  <sheetData>
    <row r="4" spans="1:39" ht="15.75" x14ac:dyDescent="0.25">
      <c r="V4" s="8" t="s">
        <v>40</v>
      </c>
    </row>
    <row r="5" spans="1:39" ht="15.75" x14ac:dyDescent="0.25">
      <c r="G5" s="8" t="s">
        <v>4</v>
      </c>
      <c r="H5" s="8" t="s">
        <v>5</v>
      </c>
      <c r="I5" s="9" t="s">
        <v>6</v>
      </c>
      <c r="J5" s="10"/>
      <c r="Q5" s="8" t="s">
        <v>7</v>
      </c>
      <c r="W5" s="8" t="s">
        <v>8</v>
      </c>
      <c r="X5" s="8" t="s">
        <v>9</v>
      </c>
      <c r="Z5" s="9" t="s">
        <v>10</v>
      </c>
      <c r="AA5" s="10"/>
      <c r="AB5" s="9" t="s">
        <v>11</v>
      </c>
      <c r="AC5" s="11"/>
      <c r="AE5" s="9" t="s">
        <v>12</v>
      </c>
      <c r="AF5" s="11"/>
      <c r="AG5" s="11"/>
      <c r="AH5" s="10"/>
      <c r="AI5" s="9" t="s">
        <v>13</v>
      </c>
      <c r="AJ5" s="10"/>
      <c r="AK5" s="9" t="s">
        <v>14</v>
      </c>
      <c r="AL5" s="10"/>
    </row>
    <row r="6" spans="1:39" s="3" customFormat="1" ht="51" x14ac:dyDescent="0.2">
      <c r="A6" s="13" t="s">
        <v>15</v>
      </c>
      <c r="B6" s="3" t="s">
        <v>0</v>
      </c>
      <c r="C6" s="3" t="s">
        <v>1</v>
      </c>
      <c r="D6" s="3" t="s">
        <v>3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13" t="s">
        <v>15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</v>
      </c>
      <c r="S6" s="13" t="s">
        <v>15</v>
      </c>
      <c r="T6" s="3" t="s">
        <v>27</v>
      </c>
      <c r="U6" s="3" t="s">
        <v>28</v>
      </c>
      <c r="V6" s="3" t="s">
        <v>29</v>
      </c>
      <c r="W6" s="3" t="s">
        <v>30</v>
      </c>
      <c r="X6" s="3" t="s">
        <v>31</v>
      </c>
      <c r="Y6" s="13" t="s">
        <v>15</v>
      </c>
      <c r="Z6" s="3" t="s">
        <v>32</v>
      </c>
      <c r="AA6" s="3" t="s">
        <v>33</v>
      </c>
      <c r="AB6" s="3" t="s">
        <v>34</v>
      </c>
      <c r="AC6" s="3" t="s">
        <v>35</v>
      </c>
      <c r="AD6" s="13" t="s">
        <v>15</v>
      </c>
      <c r="AE6" s="3" t="s">
        <v>36</v>
      </c>
      <c r="AF6" s="3" t="s">
        <v>37</v>
      </c>
      <c r="AG6" s="3" t="s">
        <v>38</v>
      </c>
      <c r="AH6" s="3" t="s">
        <v>39</v>
      </c>
      <c r="AI6" s="3" t="s">
        <v>38</v>
      </c>
      <c r="AJ6" s="3" t="s">
        <v>39</v>
      </c>
      <c r="AK6" s="3" t="s">
        <v>38</v>
      </c>
      <c r="AL6" s="3" t="s">
        <v>39</v>
      </c>
    </row>
    <row r="7" spans="1:39" ht="15" x14ac:dyDescent="0.25">
      <c r="A7" s="14">
        <v>0</v>
      </c>
      <c r="B7" s="4">
        <v>0</v>
      </c>
      <c r="C7" s="4">
        <v>0</v>
      </c>
      <c r="D7" s="4">
        <f t="shared" ref="D7:D32" si="0">0.2*B7^2*C7</f>
        <v>0</v>
      </c>
      <c r="E7" s="4">
        <f t="shared" ref="E7:E32" si="1">D7*0.45</f>
        <v>0</v>
      </c>
      <c r="F7" s="2">
        <f t="shared" ref="F7:F32" si="2">E7*1.55</f>
        <v>0</v>
      </c>
      <c r="G7" s="2">
        <f t="shared" ref="G7:G32" si="3">F7*0.5</f>
        <v>0</v>
      </c>
      <c r="H7" s="5">
        <v>1500</v>
      </c>
      <c r="I7" s="2">
        <f t="shared" ref="I7:I32" si="4">H7*G7</f>
        <v>0</v>
      </c>
      <c r="J7" s="2">
        <f t="shared" ref="J7:J32" si="5">I7*44/12</f>
        <v>0</v>
      </c>
      <c r="K7" s="14">
        <v>0</v>
      </c>
      <c r="Q7" s="2">
        <f t="shared" ref="Q7:Q38" si="6">SUM(L7:P7)</f>
        <v>0</v>
      </c>
      <c r="S7" s="14">
        <v>0</v>
      </c>
      <c r="T7" s="4">
        <v>0</v>
      </c>
      <c r="U7" s="4">
        <f t="shared" ref="U7:U38" si="7">T7*0.5</f>
        <v>0</v>
      </c>
      <c r="V7" s="4">
        <f t="shared" ref="V7:V38" si="8">U7*44/12</f>
        <v>0</v>
      </c>
      <c r="W7" s="2">
        <f t="shared" ref="W7:W38" si="9">V7*1500</f>
        <v>0</v>
      </c>
      <c r="X7" s="2">
        <f t="shared" ref="X7:X38" si="10">Q7-W7</f>
        <v>0</v>
      </c>
      <c r="Y7" s="14">
        <v>0</v>
      </c>
      <c r="Z7" s="6"/>
      <c r="AA7" s="6"/>
      <c r="AB7" s="6"/>
      <c r="AC7" s="6"/>
      <c r="AD7" s="14">
        <v>0</v>
      </c>
      <c r="AE7" s="6"/>
      <c r="AF7" s="6"/>
      <c r="AG7" s="6"/>
      <c r="AH7" s="12">
        <f>NPV(8%,AG8:AG37)</f>
        <v>-206706.32312700141</v>
      </c>
      <c r="AI7" s="12"/>
      <c r="AJ7" s="12">
        <f>NPV(8%,AI8:AI37)</f>
        <v>-205733.38712196457</v>
      </c>
      <c r="AK7" s="12"/>
      <c r="AL7" s="12">
        <f>NPV(8%,AK8:AK37)</f>
        <v>-205830.68072246827</v>
      </c>
    </row>
    <row r="8" spans="1:39" x14ac:dyDescent="0.2">
      <c r="A8" s="14">
        <v>1</v>
      </c>
      <c r="B8" s="4">
        <f>0.018+B7</f>
        <v>1.7999999999999999E-2</v>
      </c>
      <c r="C8" s="4">
        <f>C7+1.8</f>
        <v>1.8</v>
      </c>
      <c r="D8" s="4">
        <f t="shared" si="0"/>
        <v>1.1663999999999998E-4</v>
      </c>
      <c r="E8" s="4">
        <f t="shared" si="1"/>
        <v>5.2487999999999989E-5</v>
      </c>
      <c r="F8" s="2">
        <f t="shared" si="2"/>
        <v>8.1356399999999986E-5</v>
      </c>
      <c r="G8" s="2">
        <f t="shared" si="3"/>
        <v>4.0678199999999993E-5</v>
      </c>
      <c r="H8" s="5">
        <v>1500</v>
      </c>
      <c r="I8" s="2">
        <f t="shared" si="4"/>
        <v>6.101729999999999E-2</v>
      </c>
      <c r="J8" s="2">
        <f t="shared" si="5"/>
        <v>0.22373009999999996</v>
      </c>
      <c r="K8" s="14">
        <v>1</v>
      </c>
      <c r="L8" s="2">
        <f t="shared" ref="L8:L32" si="11">J8*800</f>
        <v>178.98407999999998</v>
      </c>
      <c r="Q8" s="2">
        <f t="shared" si="6"/>
        <v>178.98407999999998</v>
      </c>
      <c r="S8" s="14">
        <v>1</v>
      </c>
      <c r="T8" s="4">
        <f>T7+1</f>
        <v>1</v>
      </c>
      <c r="U8" s="4">
        <f t="shared" si="7"/>
        <v>0.5</v>
      </c>
      <c r="V8" s="4">
        <f t="shared" si="8"/>
        <v>1.8333333333333333</v>
      </c>
      <c r="W8" s="2">
        <f t="shared" si="9"/>
        <v>2750</v>
      </c>
      <c r="X8" s="6">
        <f t="shared" si="10"/>
        <v>-2571.0159199999998</v>
      </c>
      <c r="Y8" s="14">
        <v>1</v>
      </c>
      <c r="Z8" s="6"/>
      <c r="AA8" s="6"/>
      <c r="AB8" s="6"/>
      <c r="AC8" s="6"/>
      <c r="AD8" s="14">
        <v>1</v>
      </c>
      <c r="AE8" s="1">
        <f t="shared" ref="AE8:AE37" si="12">AA8*0.6</f>
        <v>0</v>
      </c>
      <c r="AF8" s="1">
        <v>200000</v>
      </c>
      <c r="AG8" s="1">
        <f t="shared" ref="AG8:AG37" si="13">AE8-AF8</f>
        <v>-200000</v>
      </c>
      <c r="AH8" s="6"/>
      <c r="AI8" s="1">
        <f t="shared" ref="AI8:AI37" si="14">AA8*0.2-AF8</f>
        <v>-200000</v>
      </c>
      <c r="AJ8" s="6"/>
      <c r="AK8" s="1">
        <f t="shared" ref="AK8:AK37" si="15">AA8*0.6*0.4-AF8</f>
        <v>-200000</v>
      </c>
      <c r="AL8" s="6"/>
      <c r="AM8" s="7"/>
    </row>
    <row r="9" spans="1:39" x14ac:dyDescent="0.2">
      <c r="A9" s="14">
        <v>2</v>
      </c>
      <c r="B9" s="4"/>
      <c r="C9" s="4">
        <f>C8+1.8</f>
        <v>3.6</v>
      </c>
      <c r="D9" s="4">
        <f t="shared" si="0"/>
        <v>0</v>
      </c>
      <c r="E9" s="4">
        <f t="shared" si="1"/>
        <v>0</v>
      </c>
      <c r="F9" s="2">
        <f t="shared" si="2"/>
        <v>0</v>
      </c>
      <c r="G9" s="2">
        <f t="shared" si="3"/>
        <v>0</v>
      </c>
      <c r="H9" s="5">
        <v>1500</v>
      </c>
      <c r="I9" s="2">
        <f t="shared" si="4"/>
        <v>0</v>
      </c>
      <c r="J9" s="2">
        <f t="shared" si="5"/>
        <v>0</v>
      </c>
      <c r="K9" s="14">
        <v>2</v>
      </c>
      <c r="L9" s="2">
        <f t="shared" si="11"/>
        <v>0</v>
      </c>
      <c r="M9" s="2">
        <f t="shared" ref="M9:M40" si="16">L8</f>
        <v>178.98407999999998</v>
      </c>
      <c r="Q9" s="2">
        <f t="shared" si="6"/>
        <v>178.98407999999998</v>
      </c>
      <c r="S9" s="14">
        <v>2</v>
      </c>
      <c r="T9" s="4"/>
      <c r="U9" s="4">
        <f t="shared" si="7"/>
        <v>0</v>
      </c>
      <c r="V9" s="4">
        <f t="shared" si="8"/>
        <v>0</v>
      </c>
      <c r="W9" s="2">
        <f t="shared" si="9"/>
        <v>0</v>
      </c>
      <c r="X9" s="6">
        <f t="shared" si="10"/>
        <v>178.98407999999998</v>
      </c>
      <c r="Y9" s="14">
        <v>2</v>
      </c>
      <c r="Z9" s="6"/>
      <c r="AA9" s="6"/>
      <c r="AB9" s="6"/>
      <c r="AC9" s="6"/>
      <c r="AD9" s="14">
        <v>2</v>
      </c>
      <c r="AE9" s="1">
        <f t="shared" si="12"/>
        <v>0</v>
      </c>
      <c r="AF9" s="1">
        <f t="shared" ref="AF9:AF15" si="17">AB9*0.6</f>
        <v>0</v>
      </c>
      <c r="AG9" s="1">
        <f t="shared" si="13"/>
        <v>0</v>
      </c>
      <c r="AH9" s="6"/>
      <c r="AI9" s="1">
        <f t="shared" si="14"/>
        <v>0</v>
      </c>
      <c r="AJ9" s="6"/>
      <c r="AK9" s="1">
        <f t="shared" si="15"/>
        <v>0</v>
      </c>
    </row>
    <row r="10" spans="1:39" x14ac:dyDescent="0.2">
      <c r="A10" s="14">
        <v>3</v>
      </c>
      <c r="B10" s="4"/>
      <c r="C10" s="4"/>
      <c r="D10" s="4">
        <f t="shared" si="0"/>
        <v>0</v>
      </c>
      <c r="E10" s="4">
        <f t="shared" si="1"/>
        <v>0</v>
      </c>
      <c r="F10" s="2">
        <f t="shared" si="2"/>
        <v>0</v>
      </c>
      <c r="G10" s="2">
        <f t="shared" si="3"/>
        <v>0</v>
      </c>
      <c r="H10" s="5">
        <v>1500</v>
      </c>
      <c r="I10" s="2">
        <f t="shared" si="4"/>
        <v>0</v>
      </c>
      <c r="J10" s="2">
        <f t="shared" si="5"/>
        <v>0</v>
      </c>
      <c r="K10" s="14">
        <v>3</v>
      </c>
      <c r="L10" s="2">
        <f t="shared" si="11"/>
        <v>0</v>
      </c>
      <c r="M10" s="2">
        <f t="shared" si="16"/>
        <v>0</v>
      </c>
      <c r="N10" s="2">
        <f t="shared" ref="N10:N41" si="18">M9</f>
        <v>178.98407999999998</v>
      </c>
      <c r="Q10" s="2">
        <f t="shared" si="6"/>
        <v>178.98407999999998</v>
      </c>
      <c r="S10" s="14">
        <v>3</v>
      </c>
      <c r="T10" s="4"/>
      <c r="U10" s="4">
        <f t="shared" si="7"/>
        <v>0</v>
      </c>
      <c r="V10" s="4">
        <f t="shared" si="8"/>
        <v>0</v>
      </c>
      <c r="W10" s="2">
        <f t="shared" si="9"/>
        <v>0</v>
      </c>
      <c r="X10" s="6">
        <f t="shared" si="10"/>
        <v>178.98407999999998</v>
      </c>
      <c r="Y10" s="14">
        <v>3</v>
      </c>
      <c r="Z10" s="6"/>
      <c r="AA10" s="6"/>
      <c r="AB10" s="6"/>
      <c r="AC10" s="6"/>
      <c r="AD10" s="14">
        <v>3</v>
      </c>
      <c r="AE10" s="1">
        <f t="shared" si="12"/>
        <v>0</v>
      </c>
      <c r="AF10" s="1">
        <f t="shared" si="17"/>
        <v>0</v>
      </c>
      <c r="AG10" s="1">
        <f t="shared" si="13"/>
        <v>0</v>
      </c>
      <c r="AH10" s="6"/>
      <c r="AI10" s="1">
        <f t="shared" si="14"/>
        <v>0</v>
      </c>
      <c r="AJ10" s="6"/>
      <c r="AK10" s="1">
        <f t="shared" si="15"/>
        <v>0</v>
      </c>
    </row>
    <row r="11" spans="1:39" x14ac:dyDescent="0.2">
      <c r="A11" s="14">
        <v>4</v>
      </c>
      <c r="B11" s="4"/>
      <c r="C11" s="4"/>
      <c r="D11" s="4">
        <f t="shared" si="0"/>
        <v>0</v>
      </c>
      <c r="E11" s="4">
        <f t="shared" si="1"/>
        <v>0</v>
      </c>
      <c r="F11" s="2">
        <f t="shared" si="2"/>
        <v>0</v>
      </c>
      <c r="G11" s="2">
        <f t="shared" si="3"/>
        <v>0</v>
      </c>
      <c r="H11" s="5">
        <v>1500</v>
      </c>
      <c r="I11" s="2">
        <f t="shared" si="4"/>
        <v>0</v>
      </c>
      <c r="J11" s="2">
        <f t="shared" si="5"/>
        <v>0</v>
      </c>
      <c r="K11" s="14">
        <v>4</v>
      </c>
      <c r="L11" s="2">
        <f t="shared" si="11"/>
        <v>0</v>
      </c>
      <c r="M11" s="2">
        <f t="shared" si="16"/>
        <v>0</v>
      </c>
      <c r="N11" s="2">
        <f t="shared" si="18"/>
        <v>0</v>
      </c>
      <c r="O11" s="2">
        <f t="shared" ref="O11:O42" si="19">N10</f>
        <v>178.98407999999998</v>
      </c>
      <c r="Q11" s="2">
        <f t="shared" si="6"/>
        <v>178.98407999999998</v>
      </c>
      <c r="S11" s="14">
        <v>4</v>
      </c>
      <c r="T11" s="4"/>
      <c r="U11" s="4">
        <f t="shared" si="7"/>
        <v>0</v>
      </c>
      <c r="V11" s="4">
        <f t="shared" si="8"/>
        <v>0</v>
      </c>
      <c r="W11" s="2">
        <f t="shared" si="9"/>
        <v>0</v>
      </c>
      <c r="X11" s="6">
        <f t="shared" si="10"/>
        <v>178.98407999999998</v>
      </c>
      <c r="Y11" s="14">
        <v>4</v>
      </c>
      <c r="Z11" s="6"/>
      <c r="AA11" s="6"/>
      <c r="AB11" s="6"/>
      <c r="AC11" s="6"/>
      <c r="AD11" s="14">
        <v>4</v>
      </c>
      <c r="AE11" s="1">
        <f t="shared" si="12"/>
        <v>0</v>
      </c>
      <c r="AF11" s="1">
        <f t="shared" si="17"/>
        <v>0</v>
      </c>
      <c r="AG11" s="1">
        <f t="shared" si="13"/>
        <v>0</v>
      </c>
      <c r="AH11" s="6"/>
      <c r="AI11" s="1">
        <f t="shared" si="14"/>
        <v>0</v>
      </c>
      <c r="AJ11" s="6"/>
      <c r="AK11" s="1">
        <f t="shared" si="15"/>
        <v>0</v>
      </c>
    </row>
    <row r="12" spans="1:39" x14ac:dyDescent="0.2">
      <c r="A12" s="14">
        <v>5</v>
      </c>
      <c r="B12" s="4"/>
      <c r="C12" s="4"/>
      <c r="D12" s="4">
        <f t="shared" si="0"/>
        <v>0</v>
      </c>
      <c r="E12" s="4">
        <f t="shared" si="1"/>
        <v>0</v>
      </c>
      <c r="F12" s="2">
        <f t="shared" si="2"/>
        <v>0</v>
      </c>
      <c r="G12" s="2">
        <f t="shared" si="3"/>
        <v>0</v>
      </c>
      <c r="H12" s="5">
        <f>H11*0.55</f>
        <v>825.00000000000011</v>
      </c>
      <c r="I12" s="2">
        <f t="shared" si="4"/>
        <v>0</v>
      </c>
      <c r="J12" s="2">
        <f t="shared" si="5"/>
        <v>0</v>
      </c>
      <c r="K12" s="14">
        <v>5</v>
      </c>
      <c r="L12" s="2">
        <f t="shared" si="11"/>
        <v>0</v>
      </c>
      <c r="M12" s="2">
        <f t="shared" si="16"/>
        <v>0</v>
      </c>
      <c r="N12" s="2">
        <f t="shared" si="18"/>
        <v>0</v>
      </c>
      <c r="O12" s="2">
        <f t="shared" si="19"/>
        <v>0</v>
      </c>
      <c r="P12" s="2">
        <f t="shared" ref="P12:P43" si="20">O11</f>
        <v>178.98407999999998</v>
      </c>
      <c r="Q12" s="2">
        <f t="shared" si="6"/>
        <v>178.98407999999998</v>
      </c>
      <c r="S12" s="14">
        <v>5</v>
      </c>
      <c r="T12" s="4"/>
      <c r="U12" s="4">
        <f t="shared" si="7"/>
        <v>0</v>
      </c>
      <c r="V12" s="4">
        <f t="shared" si="8"/>
        <v>0</v>
      </c>
      <c r="W12" s="2">
        <f t="shared" si="9"/>
        <v>0</v>
      </c>
      <c r="X12" s="6">
        <f t="shared" si="10"/>
        <v>178.98407999999998</v>
      </c>
      <c r="Y12" s="14">
        <v>5</v>
      </c>
      <c r="Z12" s="6"/>
      <c r="AA12" s="6"/>
      <c r="AB12" s="6"/>
      <c r="AC12" s="6"/>
      <c r="AD12" s="14">
        <v>5</v>
      </c>
      <c r="AE12" s="1">
        <f t="shared" si="12"/>
        <v>0</v>
      </c>
      <c r="AF12" s="1">
        <f t="shared" si="17"/>
        <v>0</v>
      </c>
      <c r="AG12" s="1">
        <f t="shared" si="13"/>
        <v>0</v>
      </c>
      <c r="AH12" s="6"/>
      <c r="AI12" s="1">
        <f t="shared" si="14"/>
        <v>0</v>
      </c>
      <c r="AJ12" s="6"/>
      <c r="AK12" s="1">
        <f t="shared" si="15"/>
        <v>0</v>
      </c>
    </row>
    <row r="13" spans="1:39" x14ac:dyDescent="0.2">
      <c r="A13" s="14">
        <v>6</v>
      </c>
      <c r="B13" s="4"/>
      <c r="C13" s="4"/>
      <c r="D13" s="4">
        <f t="shared" si="0"/>
        <v>0</v>
      </c>
      <c r="E13" s="4">
        <f t="shared" si="1"/>
        <v>0</v>
      </c>
      <c r="F13" s="2">
        <f t="shared" si="2"/>
        <v>0</v>
      </c>
      <c r="G13" s="2">
        <f t="shared" si="3"/>
        <v>0</v>
      </c>
      <c r="H13" s="5">
        <f>H12</f>
        <v>825.00000000000011</v>
      </c>
      <c r="I13" s="2">
        <f t="shared" si="4"/>
        <v>0</v>
      </c>
      <c r="J13" s="2">
        <f t="shared" si="5"/>
        <v>0</v>
      </c>
      <c r="K13" s="14">
        <v>6</v>
      </c>
      <c r="L13" s="2">
        <f t="shared" si="11"/>
        <v>0</v>
      </c>
      <c r="M13" s="2">
        <f t="shared" si="16"/>
        <v>0</v>
      </c>
      <c r="N13" s="2">
        <f t="shared" si="18"/>
        <v>0</v>
      </c>
      <c r="O13" s="2">
        <f t="shared" si="19"/>
        <v>0</v>
      </c>
      <c r="P13" s="2">
        <f t="shared" si="20"/>
        <v>0</v>
      </c>
      <c r="Q13" s="2">
        <f t="shared" si="6"/>
        <v>0</v>
      </c>
      <c r="S13" s="14">
        <v>6</v>
      </c>
      <c r="T13" s="4">
        <f>T12+3</f>
        <v>3</v>
      </c>
      <c r="U13" s="4">
        <f t="shared" si="7"/>
        <v>1.5</v>
      </c>
      <c r="V13" s="4">
        <f t="shared" si="8"/>
        <v>5.5</v>
      </c>
      <c r="W13" s="2">
        <f t="shared" si="9"/>
        <v>8250</v>
      </c>
      <c r="X13" s="6">
        <f t="shared" si="10"/>
        <v>-8250</v>
      </c>
      <c r="Y13" s="14">
        <v>6</v>
      </c>
      <c r="Z13" s="6"/>
      <c r="AA13" s="6"/>
      <c r="AB13" s="6"/>
      <c r="AC13" s="6"/>
      <c r="AD13" s="14">
        <v>6</v>
      </c>
      <c r="AE13" s="1">
        <f t="shared" si="12"/>
        <v>0</v>
      </c>
      <c r="AF13" s="1">
        <f t="shared" si="17"/>
        <v>0</v>
      </c>
      <c r="AG13" s="1">
        <f t="shared" si="13"/>
        <v>0</v>
      </c>
      <c r="AH13" s="6"/>
      <c r="AI13" s="1">
        <f t="shared" si="14"/>
        <v>0</v>
      </c>
      <c r="AJ13" s="6"/>
      <c r="AK13" s="1">
        <f t="shared" si="15"/>
        <v>0</v>
      </c>
    </row>
    <row r="14" spans="1:39" x14ac:dyDescent="0.2">
      <c r="A14" s="14">
        <v>7</v>
      </c>
      <c r="B14" s="4"/>
      <c r="C14" s="4"/>
      <c r="D14" s="4">
        <f t="shared" si="0"/>
        <v>0</v>
      </c>
      <c r="E14" s="4">
        <f t="shared" si="1"/>
        <v>0</v>
      </c>
      <c r="F14" s="2">
        <f t="shared" si="2"/>
        <v>0</v>
      </c>
      <c r="G14" s="2">
        <f t="shared" si="3"/>
        <v>0</v>
      </c>
      <c r="H14" s="5">
        <f>H13</f>
        <v>825.00000000000011</v>
      </c>
      <c r="I14" s="2">
        <f t="shared" si="4"/>
        <v>0</v>
      </c>
      <c r="J14" s="2">
        <f t="shared" si="5"/>
        <v>0</v>
      </c>
      <c r="K14" s="14">
        <v>7</v>
      </c>
      <c r="L14" s="2">
        <f t="shared" si="11"/>
        <v>0</v>
      </c>
      <c r="M14" s="2">
        <f t="shared" si="16"/>
        <v>0</v>
      </c>
      <c r="N14" s="2">
        <f t="shared" si="18"/>
        <v>0</v>
      </c>
      <c r="O14" s="2">
        <f t="shared" si="19"/>
        <v>0</v>
      </c>
      <c r="P14" s="2">
        <f t="shared" si="20"/>
        <v>0</v>
      </c>
      <c r="Q14" s="2">
        <f t="shared" si="6"/>
        <v>0</v>
      </c>
      <c r="S14" s="14">
        <v>7</v>
      </c>
      <c r="T14" s="4">
        <f>T13+3</f>
        <v>6</v>
      </c>
      <c r="U14" s="4">
        <f t="shared" si="7"/>
        <v>3</v>
      </c>
      <c r="V14" s="4">
        <f t="shared" si="8"/>
        <v>11</v>
      </c>
      <c r="W14" s="2">
        <f t="shared" si="9"/>
        <v>16500</v>
      </c>
      <c r="X14" s="6">
        <f t="shared" si="10"/>
        <v>-16500</v>
      </c>
      <c r="Y14" s="14">
        <v>7</v>
      </c>
      <c r="Z14" s="6"/>
      <c r="AA14" s="6"/>
      <c r="AB14" s="6"/>
      <c r="AC14" s="6"/>
      <c r="AD14" s="14">
        <v>7</v>
      </c>
      <c r="AE14" s="1">
        <f t="shared" si="12"/>
        <v>0</v>
      </c>
      <c r="AF14" s="1">
        <f t="shared" si="17"/>
        <v>0</v>
      </c>
      <c r="AG14" s="1">
        <f t="shared" si="13"/>
        <v>0</v>
      </c>
      <c r="AH14" s="6"/>
      <c r="AI14" s="1">
        <f t="shared" si="14"/>
        <v>0</v>
      </c>
      <c r="AJ14" s="6"/>
      <c r="AK14" s="1">
        <f t="shared" si="15"/>
        <v>0</v>
      </c>
    </row>
    <row r="15" spans="1:39" x14ac:dyDescent="0.2">
      <c r="A15" s="14">
        <v>8</v>
      </c>
      <c r="B15" s="4"/>
      <c r="C15" s="4"/>
      <c r="D15" s="4">
        <f t="shared" si="0"/>
        <v>0</v>
      </c>
      <c r="E15" s="4">
        <f t="shared" si="1"/>
        <v>0</v>
      </c>
      <c r="F15" s="2">
        <f t="shared" si="2"/>
        <v>0</v>
      </c>
      <c r="G15" s="2">
        <f t="shared" si="3"/>
        <v>0</v>
      </c>
      <c r="H15" s="5">
        <f>H14</f>
        <v>825.00000000000011</v>
      </c>
      <c r="I15" s="2">
        <f t="shared" si="4"/>
        <v>0</v>
      </c>
      <c r="J15" s="2">
        <f t="shared" si="5"/>
        <v>0</v>
      </c>
      <c r="K15" s="14">
        <v>8</v>
      </c>
      <c r="L15" s="2">
        <f t="shared" si="11"/>
        <v>0</v>
      </c>
      <c r="M15" s="2">
        <f t="shared" si="16"/>
        <v>0</v>
      </c>
      <c r="N15" s="2">
        <f t="shared" si="18"/>
        <v>0</v>
      </c>
      <c r="O15" s="2">
        <f t="shared" si="19"/>
        <v>0</v>
      </c>
      <c r="P15" s="2">
        <f t="shared" si="20"/>
        <v>0</v>
      </c>
      <c r="Q15" s="2">
        <f t="shared" si="6"/>
        <v>0</v>
      </c>
      <c r="S15" s="14">
        <v>8</v>
      </c>
      <c r="T15" s="4"/>
      <c r="U15" s="4">
        <f t="shared" si="7"/>
        <v>0</v>
      </c>
      <c r="V15" s="4">
        <f t="shared" si="8"/>
        <v>0</v>
      </c>
      <c r="W15" s="2">
        <f t="shared" si="9"/>
        <v>0</v>
      </c>
      <c r="X15" s="6">
        <f t="shared" si="10"/>
        <v>0</v>
      </c>
      <c r="Y15" s="14">
        <v>8</v>
      </c>
      <c r="Z15" s="6"/>
      <c r="AA15" s="6"/>
      <c r="AB15" s="6"/>
      <c r="AC15" s="6"/>
      <c r="AD15" s="14">
        <v>8</v>
      </c>
      <c r="AE15" s="1">
        <f t="shared" si="12"/>
        <v>0</v>
      </c>
      <c r="AF15" s="1">
        <f t="shared" si="17"/>
        <v>0</v>
      </c>
      <c r="AG15" s="1">
        <f t="shared" si="13"/>
        <v>0</v>
      </c>
      <c r="AH15" s="6"/>
      <c r="AI15" s="1">
        <f t="shared" si="14"/>
        <v>0</v>
      </c>
      <c r="AJ15" s="6"/>
      <c r="AK15" s="1">
        <f t="shared" si="15"/>
        <v>0</v>
      </c>
    </row>
    <row r="16" spans="1:39" x14ac:dyDescent="0.2">
      <c r="A16" s="14">
        <v>9</v>
      </c>
      <c r="B16" s="4"/>
      <c r="C16" s="4"/>
      <c r="D16" s="4">
        <f t="shared" si="0"/>
        <v>0</v>
      </c>
      <c r="E16" s="4">
        <f t="shared" si="1"/>
        <v>0</v>
      </c>
      <c r="F16" s="2">
        <f t="shared" si="2"/>
        <v>0</v>
      </c>
      <c r="G16" s="2">
        <f t="shared" si="3"/>
        <v>0</v>
      </c>
      <c r="H16" s="5">
        <f>H15</f>
        <v>825.00000000000011</v>
      </c>
      <c r="I16" s="2">
        <f t="shared" si="4"/>
        <v>0</v>
      </c>
      <c r="J16" s="2">
        <f t="shared" si="5"/>
        <v>0</v>
      </c>
      <c r="K16" s="14">
        <v>9</v>
      </c>
      <c r="L16" s="2">
        <f t="shared" si="11"/>
        <v>0</v>
      </c>
      <c r="M16" s="2">
        <f t="shared" si="16"/>
        <v>0</v>
      </c>
      <c r="N16" s="2">
        <f t="shared" si="18"/>
        <v>0</v>
      </c>
      <c r="O16" s="2">
        <f t="shared" si="19"/>
        <v>0</v>
      </c>
      <c r="P16" s="2">
        <f t="shared" si="20"/>
        <v>0</v>
      </c>
      <c r="Q16" s="2">
        <f t="shared" si="6"/>
        <v>0</v>
      </c>
      <c r="S16" s="14">
        <v>9</v>
      </c>
      <c r="T16" s="4"/>
      <c r="U16" s="4">
        <f t="shared" si="7"/>
        <v>0</v>
      </c>
      <c r="V16" s="4">
        <f t="shared" si="8"/>
        <v>0</v>
      </c>
      <c r="W16" s="2">
        <f t="shared" si="9"/>
        <v>0</v>
      </c>
      <c r="X16" s="6">
        <f t="shared" si="10"/>
        <v>0</v>
      </c>
      <c r="Y16" s="14">
        <v>9</v>
      </c>
      <c r="Z16" s="6">
        <f>X16</f>
        <v>0</v>
      </c>
      <c r="AA16" s="6">
        <f>Z16*0.93</f>
        <v>0</v>
      </c>
      <c r="AB16" s="6">
        <f>X16</f>
        <v>0</v>
      </c>
      <c r="AC16" s="6">
        <f>AB16*0.93</f>
        <v>0</v>
      </c>
      <c r="AD16" s="14">
        <v>9</v>
      </c>
      <c r="AE16" s="1">
        <f t="shared" si="12"/>
        <v>0</v>
      </c>
      <c r="AF16" s="1">
        <v>15000</v>
      </c>
      <c r="AG16" s="1">
        <f t="shared" si="13"/>
        <v>-15000</v>
      </c>
      <c r="AH16" s="6"/>
      <c r="AI16" s="1">
        <f t="shared" si="14"/>
        <v>-15000</v>
      </c>
      <c r="AJ16" s="6"/>
      <c r="AK16" s="1">
        <f t="shared" si="15"/>
        <v>-15000</v>
      </c>
    </row>
    <row r="17" spans="1:37" x14ac:dyDescent="0.2">
      <c r="A17" s="14">
        <v>10</v>
      </c>
      <c r="B17" s="4"/>
      <c r="C17" s="4"/>
      <c r="D17" s="4">
        <f t="shared" si="0"/>
        <v>0</v>
      </c>
      <c r="E17" s="4">
        <f t="shared" si="1"/>
        <v>0</v>
      </c>
      <c r="F17" s="2">
        <f t="shared" si="2"/>
        <v>0</v>
      </c>
      <c r="G17" s="2">
        <f t="shared" si="3"/>
        <v>0</v>
      </c>
      <c r="H17" s="5">
        <f>H16*0.65</f>
        <v>536.25000000000011</v>
      </c>
      <c r="I17" s="2">
        <f t="shared" si="4"/>
        <v>0</v>
      </c>
      <c r="J17" s="2">
        <f t="shared" si="5"/>
        <v>0</v>
      </c>
      <c r="K17" s="14">
        <v>10</v>
      </c>
      <c r="L17" s="2">
        <f t="shared" si="11"/>
        <v>0</v>
      </c>
      <c r="M17" s="2">
        <f t="shared" si="16"/>
        <v>0</v>
      </c>
      <c r="N17" s="2">
        <f t="shared" si="18"/>
        <v>0</v>
      </c>
      <c r="O17" s="2">
        <f t="shared" si="19"/>
        <v>0</v>
      </c>
      <c r="P17" s="2">
        <f t="shared" si="20"/>
        <v>0</v>
      </c>
      <c r="Q17" s="2">
        <f t="shared" si="6"/>
        <v>0</v>
      </c>
      <c r="S17" s="14">
        <v>10</v>
      </c>
      <c r="T17" s="4"/>
      <c r="U17" s="4">
        <f t="shared" si="7"/>
        <v>0</v>
      </c>
      <c r="V17" s="4">
        <f t="shared" si="8"/>
        <v>0</v>
      </c>
      <c r="W17" s="2">
        <f t="shared" si="9"/>
        <v>0</v>
      </c>
      <c r="X17" s="6">
        <f t="shared" si="10"/>
        <v>0</v>
      </c>
      <c r="Y17" s="14">
        <v>10</v>
      </c>
      <c r="Z17" s="6"/>
      <c r="AA17" s="6"/>
      <c r="AB17" s="6"/>
      <c r="AC17" s="6"/>
      <c r="AD17" s="14">
        <v>10</v>
      </c>
      <c r="AE17" s="1">
        <f t="shared" si="12"/>
        <v>0</v>
      </c>
      <c r="AF17" s="1">
        <f>AB17*0.6</f>
        <v>0</v>
      </c>
      <c r="AG17" s="1">
        <f t="shared" si="13"/>
        <v>0</v>
      </c>
      <c r="AH17" s="6"/>
      <c r="AI17" s="1">
        <f t="shared" si="14"/>
        <v>0</v>
      </c>
      <c r="AJ17" s="6"/>
      <c r="AK17" s="1">
        <f t="shared" si="15"/>
        <v>0</v>
      </c>
    </row>
    <row r="18" spans="1:37" x14ac:dyDescent="0.2">
      <c r="A18" s="14">
        <v>11</v>
      </c>
      <c r="B18" s="4"/>
      <c r="C18" s="4">
        <f t="shared" ref="C18" si="21">C17+1.1</f>
        <v>1.1000000000000001</v>
      </c>
      <c r="D18" s="4">
        <f t="shared" si="0"/>
        <v>0</v>
      </c>
      <c r="E18" s="4">
        <f t="shared" si="1"/>
        <v>0</v>
      </c>
      <c r="F18" s="2">
        <f t="shared" si="2"/>
        <v>0</v>
      </c>
      <c r="G18" s="2">
        <f t="shared" si="3"/>
        <v>0</v>
      </c>
      <c r="H18" s="5">
        <f>H17</f>
        <v>536.25000000000011</v>
      </c>
      <c r="I18" s="2">
        <f t="shared" si="4"/>
        <v>0</v>
      </c>
      <c r="J18" s="2">
        <f t="shared" si="5"/>
        <v>0</v>
      </c>
      <c r="K18" s="14">
        <v>11</v>
      </c>
      <c r="L18" s="2">
        <f t="shared" si="11"/>
        <v>0</v>
      </c>
      <c r="M18" s="2">
        <f t="shared" si="16"/>
        <v>0</v>
      </c>
      <c r="N18" s="2">
        <f t="shared" si="18"/>
        <v>0</v>
      </c>
      <c r="O18" s="2">
        <f t="shared" si="19"/>
        <v>0</v>
      </c>
      <c r="P18" s="2">
        <f t="shared" si="20"/>
        <v>0</v>
      </c>
      <c r="Q18" s="2">
        <f t="shared" si="6"/>
        <v>0</v>
      </c>
      <c r="S18" s="14">
        <v>11</v>
      </c>
      <c r="T18" s="4"/>
      <c r="U18" s="4">
        <f t="shared" si="7"/>
        <v>0</v>
      </c>
      <c r="V18" s="4">
        <f t="shared" si="8"/>
        <v>0</v>
      </c>
      <c r="W18" s="2">
        <f t="shared" si="9"/>
        <v>0</v>
      </c>
      <c r="X18" s="6">
        <f t="shared" si="10"/>
        <v>0</v>
      </c>
      <c r="Y18" s="14">
        <v>11</v>
      </c>
      <c r="Z18" s="6"/>
      <c r="AA18" s="6"/>
      <c r="AB18" s="6"/>
      <c r="AC18" s="6"/>
      <c r="AD18" s="14">
        <v>11</v>
      </c>
      <c r="AE18" s="1">
        <f t="shared" si="12"/>
        <v>0</v>
      </c>
      <c r="AF18" s="1">
        <f>AB18*0.6</f>
        <v>0</v>
      </c>
      <c r="AG18" s="1">
        <f t="shared" si="13"/>
        <v>0</v>
      </c>
      <c r="AH18" s="6"/>
      <c r="AI18" s="1">
        <f t="shared" si="14"/>
        <v>0</v>
      </c>
      <c r="AJ18" s="6"/>
      <c r="AK18" s="1">
        <f t="shared" si="15"/>
        <v>0</v>
      </c>
    </row>
    <row r="19" spans="1:37" x14ac:dyDescent="0.2">
      <c r="A19" s="14">
        <v>12</v>
      </c>
      <c r="B19" s="4"/>
      <c r="C19" s="4"/>
      <c r="D19" s="4">
        <f t="shared" si="0"/>
        <v>0</v>
      </c>
      <c r="E19" s="4">
        <f t="shared" si="1"/>
        <v>0</v>
      </c>
      <c r="F19" s="2">
        <f t="shared" si="2"/>
        <v>0</v>
      </c>
      <c r="G19" s="2">
        <f t="shared" si="3"/>
        <v>0</v>
      </c>
      <c r="H19" s="5">
        <f>H18</f>
        <v>536.25000000000011</v>
      </c>
      <c r="I19" s="2">
        <f t="shared" si="4"/>
        <v>0</v>
      </c>
      <c r="J19" s="2">
        <f t="shared" si="5"/>
        <v>0</v>
      </c>
      <c r="K19" s="14">
        <v>12</v>
      </c>
      <c r="L19" s="2">
        <f t="shared" si="11"/>
        <v>0</v>
      </c>
      <c r="M19" s="2">
        <f t="shared" si="16"/>
        <v>0</v>
      </c>
      <c r="N19" s="2">
        <f t="shared" si="18"/>
        <v>0</v>
      </c>
      <c r="O19" s="2">
        <f t="shared" si="19"/>
        <v>0</v>
      </c>
      <c r="P19" s="2">
        <f t="shared" si="20"/>
        <v>0</v>
      </c>
      <c r="Q19" s="2">
        <f t="shared" si="6"/>
        <v>0</v>
      </c>
      <c r="S19" s="14">
        <v>12</v>
      </c>
      <c r="T19" s="4"/>
      <c r="U19" s="4">
        <f t="shared" si="7"/>
        <v>0</v>
      </c>
      <c r="V19" s="4">
        <f t="shared" si="8"/>
        <v>0</v>
      </c>
      <c r="W19" s="2">
        <f t="shared" si="9"/>
        <v>0</v>
      </c>
      <c r="X19" s="6">
        <f t="shared" si="10"/>
        <v>0</v>
      </c>
      <c r="Y19" s="14">
        <v>12</v>
      </c>
      <c r="Z19" s="6"/>
      <c r="AA19" s="6"/>
      <c r="AB19" s="6"/>
      <c r="AC19" s="6"/>
      <c r="AD19" s="14">
        <v>12</v>
      </c>
      <c r="AE19" s="1">
        <f t="shared" si="12"/>
        <v>0</v>
      </c>
      <c r="AF19" s="1">
        <f>AB19*0.6</f>
        <v>0</v>
      </c>
      <c r="AG19" s="1">
        <f t="shared" si="13"/>
        <v>0</v>
      </c>
      <c r="AH19" s="6"/>
      <c r="AI19" s="1">
        <f t="shared" si="14"/>
        <v>0</v>
      </c>
      <c r="AJ19" s="6"/>
      <c r="AK19" s="1">
        <f t="shared" si="15"/>
        <v>0</v>
      </c>
    </row>
    <row r="20" spans="1:37" x14ac:dyDescent="0.2">
      <c r="A20" s="14">
        <v>13</v>
      </c>
      <c r="B20" s="4"/>
      <c r="C20" s="4"/>
      <c r="D20" s="4">
        <f t="shared" si="0"/>
        <v>0</v>
      </c>
      <c r="E20" s="4">
        <f t="shared" si="1"/>
        <v>0</v>
      </c>
      <c r="F20" s="2">
        <f t="shared" si="2"/>
        <v>0</v>
      </c>
      <c r="G20" s="2">
        <f t="shared" si="3"/>
        <v>0</v>
      </c>
      <c r="H20" s="5">
        <f>H19</f>
        <v>536.25000000000011</v>
      </c>
      <c r="I20" s="2">
        <f t="shared" si="4"/>
        <v>0</v>
      </c>
      <c r="J20" s="2">
        <f t="shared" si="5"/>
        <v>0</v>
      </c>
      <c r="K20" s="14">
        <v>13</v>
      </c>
      <c r="L20" s="2">
        <f t="shared" si="11"/>
        <v>0</v>
      </c>
      <c r="M20" s="2">
        <f t="shared" si="16"/>
        <v>0</v>
      </c>
      <c r="N20" s="2">
        <f t="shared" si="18"/>
        <v>0</v>
      </c>
      <c r="O20" s="2">
        <f t="shared" si="19"/>
        <v>0</v>
      </c>
      <c r="P20" s="2">
        <f t="shared" si="20"/>
        <v>0</v>
      </c>
      <c r="Q20" s="2">
        <f t="shared" si="6"/>
        <v>0</v>
      </c>
      <c r="S20" s="14">
        <v>13</v>
      </c>
      <c r="T20" s="4"/>
      <c r="U20" s="4">
        <f t="shared" si="7"/>
        <v>0</v>
      </c>
      <c r="V20" s="4">
        <f t="shared" si="8"/>
        <v>0</v>
      </c>
      <c r="W20" s="2">
        <f t="shared" si="9"/>
        <v>0</v>
      </c>
      <c r="X20" s="6">
        <f t="shared" si="10"/>
        <v>0</v>
      </c>
      <c r="Y20" s="14">
        <v>13</v>
      </c>
      <c r="Z20" s="6"/>
      <c r="AA20" s="6"/>
      <c r="AB20" s="6"/>
      <c r="AC20" s="6"/>
      <c r="AD20" s="14">
        <v>13</v>
      </c>
      <c r="AE20" s="1">
        <f t="shared" si="12"/>
        <v>0</v>
      </c>
      <c r="AF20" s="1">
        <f>AB20*0.6</f>
        <v>0</v>
      </c>
      <c r="AG20" s="1">
        <f t="shared" si="13"/>
        <v>0</v>
      </c>
      <c r="AH20" s="6"/>
      <c r="AI20" s="1">
        <f t="shared" si="14"/>
        <v>0</v>
      </c>
      <c r="AJ20" s="6"/>
      <c r="AK20" s="1">
        <f t="shared" si="15"/>
        <v>0</v>
      </c>
    </row>
    <row r="21" spans="1:37" x14ac:dyDescent="0.2">
      <c r="A21" s="14">
        <v>14</v>
      </c>
      <c r="B21" s="4"/>
      <c r="C21" s="4"/>
      <c r="D21" s="4">
        <f t="shared" si="0"/>
        <v>0</v>
      </c>
      <c r="E21" s="4">
        <f t="shared" si="1"/>
        <v>0</v>
      </c>
      <c r="F21" s="2">
        <f t="shared" si="2"/>
        <v>0</v>
      </c>
      <c r="G21" s="2">
        <f t="shared" si="3"/>
        <v>0</v>
      </c>
      <c r="H21" s="5">
        <f>H20</f>
        <v>536.25000000000011</v>
      </c>
      <c r="I21" s="2">
        <f t="shared" si="4"/>
        <v>0</v>
      </c>
      <c r="J21" s="2">
        <f t="shared" si="5"/>
        <v>0</v>
      </c>
      <c r="K21" s="14">
        <v>14</v>
      </c>
      <c r="L21" s="2">
        <f t="shared" si="11"/>
        <v>0</v>
      </c>
      <c r="M21" s="2">
        <f t="shared" si="16"/>
        <v>0</v>
      </c>
      <c r="N21" s="2">
        <f t="shared" si="18"/>
        <v>0</v>
      </c>
      <c r="O21" s="2">
        <f t="shared" si="19"/>
        <v>0</v>
      </c>
      <c r="P21" s="2">
        <f t="shared" si="20"/>
        <v>0</v>
      </c>
      <c r="Q21" s="2">
        <f t="shared" si="6"/>
        <v>0</v>
      </c>
      <c r="S21" s="14">
        <v>14</v>
      </c>
      <c r="T21" s="4"/>
      <c r="U21" s="4">
        <f t="shared" si="7"/>
        <v>0</v>
      </c>
      <c r="V21" s="4">
        <f t="shared" si="8"/>
        <v>0</v>
      </c>
      <c r="W21" s="2">
        <f t="shared" si="9"/>
        <v>0</v>
      </c>
      <c r="X21" s="6">
        <f t="shared" si="10"/>
        <v>0</v>
      </c>
      <c r="Y21" s="14">
        <v>14</v>
      </c>
      <c r="Z21" s="6">
        <f>X21</f>
        <v>0</v>
      </c>
      <c r="AA21" s="6">
        <f>Z21*0.93</f>
        <v>0</v>
      </c>
      <c r="AB21" s="6">
        <f>X21-X16</f>
        <v>0</v>
      </c>
      <c r="AC21" s="6">
        <f>AB21*0.93</f>
        <v>0</v>
      </c>
      <c r="AD21" s="14">
        <v>14</v>
      </c>
      <c r="AE21" s="1">
        <f t="shared" si="12"/>
        <v>0</v>
      </c>
      <c r="AF21" s="1">
        <v>15000</v>
      </c>
      <c r="AG21" s="1">
        <f t="shared" si="13"/>
        <v>-15000</v>
      </c>
      <c r="AH21" s="6"/>
      <c r="AI21" s="1">
        <f t="shared" si="14"/>
        <v>-15000</v>
      </c>
      <c r="AJ21" s="6"/>
      <c r="AK21" s="1">
        <f t="shared" si="15"/>
        <v>-15000</v>
      </c>
    </row>
    <row r="22" spans="1:37" x14ac:dyDescent="0.2">
      <c r="A22" s="14">
        <v>15</v>
      </c>
      <c r="B22" s="4"/>
      <c r="C22" s="4"/>
      <c r="D22" s="4">
        <f t="shared" si="0"/>
        <v>0</v>
      </c>
      <c r="E22" s="4">
        <f t="shared" si="1"/>
        <v>0</v>
      </c>
      <c r="F22" s="2">
        <f t="shared" si="2"/>
        <v>0</v>
      </c>
      <c r="G22" s="2">
        <f t="shared" si="3"/>
        <v>0</v>
      </c>
      <c r="H22" s="5">
        <f>H21*0.75</f>
        <v>402.18750000000011</v>
      </c>
      <c r="I22" s="2">
        <f t="shared" si="4"/>
        <v>0</v>
      </c>
      <c r="J22" s="2">
        <f t="shared" si="5"/>
        <v>0</v>
      </c>
      <c r="K22" s="14">
        <v>15</v>
      </c>
      <c r="L22" s="2">
        <f t="shared" si="11"/>
        <v>0</v>
      </c>
      <c r="M22" s="2">
        <f t="shared" si="16"/>
        <v>0</v>
      </c>
      <c r="N22" s="2">
        <f t="shared" si="18"/>
        <v>0</v>
      </c>
      <c r="O22" s="2">
        <f t="shared" si="19"/>
        <v>0</v>
      </c>
      <c r="P22" s="2">
        <f t="shared" si="20"/>
        <v>0</v>
      </c>
      <c r="Q22" s="2">
        <f t="shared" si="6"/>
        <v>0</v>
      </c>
      <c r="S22" s="14">
        <v>15</v>
      </c>
      <c r="T22" s="4"/>
      <c r="U22" s="4">
        <f t="shared" si="7"/>
        <v>0</v>
      </c>
      <c r="V22" s="4">
        <f t="shared" si="8"/>
        <v>0</v>
      </c>
      <c r="W22" s="2">
        <f t="shared" si="9"/>
        <v>0</v>
      </c>
      <c r="X22" s="6">
        <f t="shared" si="10"/>
        <v>0</v>
      </c>
      <c r="Y22" s="14">
        <v>15</v>
      </c>
      <c r="Z22" s="6"/>
      <c r="AA22" s="6"/>
      <c r="AB22" s="6"/>
      <c r="AC22" s="6"/>
      <c r="AD22" s="14">
        <v>15</v>
      </c>
      <c r="AE22" s="1">
        <f t="shared" si="12"/>
        <v>0</v>
      </c>
      <c r="AF22" s="1">
        <f>AB22*0.6</f>
        <v>0</v>
      </c>
      <c r="AG22" s="1">
        <f t="shared" si="13"/>
        <v>0</v>
      </c>
      <c r="AH22" s="6"/>
      <c r="AI22" s="1">
        <f t="shared" si="14"/>
        <v>0</v>
      </c>
      <c r="AJ22" s="6"/>
      <c r="AK22" s="1">
        <f t="shared" si="15"/>
        <v>0</v>
      </c>
    </row>
    <row r="23" spans="1:37" x14ac:dyDescent="0.2">
      <c r="A23" s="14">
        <v>16</v>
      </c>
      <c r="B23" s="4"/>
      <c r="C23" s="4"/>
      <c r="D23" s="4">
        <f t="shared" si="0"/>
        <v>0</v>
      </c>
      <c r="E23" s="4">
        <f t="shared" si="1"/>
        <v>0</v>
      </c>
      <c r="F23" s="2">
        <f t="shared" si="2"/>
        <v>0</v>
      </c>
      <c r="G23" s="2">
        <f t="shared" si="3"/>
        <v>0</v>
      </c>
      <c r="H23" s="5">
        <f t="shared" ref="H23:H32" si="22">H22</f>
        <v>402.18750000000011</v>
      </c>
      <c r="I23" s="2">
        <f t="shared" si="4"/>
        <v>0</v>
      </c>
      <c r="J23" s="2">
        <f t="shared" si="5"/>
        <v>0</v>
      </c>
      <c r="K23" s="14">
        <v>16</v>
      </c>
      <c r="L23" s="2">
        <f t="shared" si="11"/>
        <v>0</v>
      </c>
      <c r="M23" s="2">
        <f t="shared" si="16"/>
        <v>0</v>
      </c>
      <c r="N23" s="2">
        <f t="shared" si="18"/>
        <v>0</v>
      </c>
      <c r="O23" s="2">
        <f t="shared" si="19"/>
        <v>0</v>
      </c>
      <c r="P23" s="2">
        <f t="shared" si="20"/>
        <v>0</v>
      </c>
      <c r="Q23" s="2">
        <f t="shared" si="6"/>
        <v>0</v>
      </c>
      <c r="S23" s="14">
        <v>16</v>
      </c>
      <c r="T23" s="4"/>
      <c r="U23" s="4">
        <f t="shared" si="7"/>
        <v>0</v>
      </c>
      <c r="V23" s="4">
        <f t="shared" si="8"/>
        <v>0</v>
      </c>
      <c r="W23" s="2">
        <f t="shared" si="9"/>
        <v>0</v>
      </c>
      <c r="X23" s="6">
        <f t="shared" si="10"/>
        <v>0</v>
      </c>
      <c r="Y23" s="14">
        <v>16</v>
      </c>
      <c r="Z23" s="6"/>
      <c r="AA23" s="6"/>
      <c r="AB23" s="6"/>
      <c r="AC23" s="6"/>
      <c r="AD23" s="14">
        <v>16</v>
      </c>
      <c r="AE23" s="1">
        <f t="shared" si="12"/>
        <v>0</v>
      </c>
      <c r="AF23" s="1">
        <f>AB23*0.6</f>
        <v>0</v>
      </c>
      <c r="AG23" s="1">
        <f t="shared" si="13"/>
        <v>0</v>
      </c>
      <c r="AH23" s="6"/>
      <c r="AI23" s="1">
        <f t="shared" si="14"/>
        <v>0</v>
      </c>
      <c r="AJ23" s="6"/>
      <c r="AK23" s="1">
        <f t="shared" si="15"/>
        <v>0</v>
      </c>
    </row>
    <row r="24" spans="1:37" x14ac:dyDescent="0.2">
      <c r="A24" s="14">
        <v>17</v>
      </c>
      <c r="B24" s="4"/>
      <c r="C24" s="4"/>
      <c r="D24" s="4">
        <f t="shared" si="0"/>
        <v>0</v>
      </c>
      <c r="E24" s="4">
        <f t="shared" si="1"/>
        <v>0</v>
      </c>
      <c r="F24" s="2">
        <f t="shared" si="2"/>
        <v>0</v>
      </c>
      <c r="G24" s="2">
        <f t="shared" si="3"/>
        <v>0</v>
      </c>
      <c r="H24" s="5">
        <f t="shared" si="22"/>
        <v>402.18750000000011</v>
      </c>
      <c r="I24" s="2">
        <f t="shared" si="4"/>
        <v>0</v>
      </c>
      <c r="J24" s="2">
        <f t="shared" si="5"/>
        <v>0</v>
      </c>
      <c r="K24" s="14">
        <v>17</v>
      </c>
      <c r="L24" s="2">
        <f t="shared" si="11"/>
        <v>0</v>
      </c>
      <c r="M24" s="2">
        <f t="shared" si="16"/>
        <v>0</v>
      </c>
      <c r="N24" s="2">
        <f t="shared" si="18"/>
        <v>0</v>
      </c>
      <c r="O24" s="2">
        <f t="shared" si="19"/>
        <v>0</v>
      </c>
      <c r="P24" s="2">
        <f t="shared" si="20"/>
        <v>0</v>
      </c>
      <c r="Q24" s="2">
        <f t="shared" si="6"/>
        <v>0</v>
      </c>
      <c r="S24" s="14">
        <v>17</v>
      </c>
      <c r="T24" s="4"/>
      <c r="U24" s="4">
        <f t="shared" si="7"/>
        <v>0</v>
      </c>
      <c r="V24" s="4">
        <f t="shared" si="8"/>
        <v>0</v>
      </c>
      <c r="W24" s="2">
        <f t="shared" si="9"/>
        <v>0</v>
      </c>
      <c r="X24" s="6">
        <f t="shared" si="10"/>
        <v>0</v>
      </c>
      <c r="Y24" s="14">
        <v>17</v>
      </c>
      <c r="Z24" s="6"/>
      <c r="AA24" s="6"/>
      <c r="AB24" s="6"/>
      <c r="AC24" s="6"/>
      <c r="AD24" s="14">
        <v>17</v>
      </c>
      <c r="AE24" s="1">
        <f t="shared" si="12"/>
        <v>0</v>
      </c>
      <c r="AF24" s="1">
        <f>AB24*0.6</f>
        <v>0</v>
      </c>
      <c r="AG24" s="1">
        <f t="shared" si="13"/>
        <v>0</v>
      </c>
      <c r="AH24" s="6"/>
      <c r="AI24" s="1">
        <f t="shared" si="14"/>
        <v>0</v>
      </c>
      <c r="AJ24" s="6"/>
      <c r="AK24" s="1">
        <f t="shared" si="15"/>
        <v>0</v>
      </c>
    </row>
    <row r="25" spans="1:37" x14ac:dyDescent="0.2">
      <c r="A25" s="14">
        <v>18</v>
      </c>
      <c r="B25" s="4"/>
      <c r="C25" s="4"/>
      <c r="D25" s="4">
        <f t="shared" si="0"/>
        <v>0</v>
      </c>
      <c r="E25" s="4">
        <f t="shared" si="1"/>
        <v>0</v>
      </c>
      <c r="F25" s="2">
        <f t="shared" si="2"/>
        <v>0</v>
      </c>
      <c r="G25" s="2">
        <f t="shared" si="3"/>
        <v>0</v>
      </c>
      <c r="H25" s="5">
        <f t="shared" si="22"/>
        <v>402.18750000000011</v>
      </c>
      <c r="I25" s="2">
        <f t="shared" si="4"/>
        <v>0</v>
      </c>
      <c r="J25" s="2">
        <f t="shared" si="5"/>
        <v>0</v>
      </c>
      <c r="K25" s="14">
        <v>18</v>
      </c>
      <c r="L25" s="2">
        <f t="shared" si="11"/>
        <v>0</v>
      </c>
      <c r="M25" s="2">
        <f t="shared" si="16"/>
        <v>0</v>
      </c>
      <c r="N25" s="2">
        <f t="shared" si="18"/>
        <v>0</v>
      </c>
      <c r="O25" s="2">
        <f t="shared" si="19"/>
        <v>0</v>
      </c>
      <c r="P25" s="2">
        <f t="shared" si="20"/>
        <v>0</v>
      </c>
      <c r="Q25" s="2">
        <f t="shared" si="6"/>
        <v>0</v>
      </c>
      <c r="S25" s="14">
        <v>18</v>
      </c>
      <c r="T25" s="4"/>
      <c r="U25" s="4">
        <f t="shared" si="7"/>
        <v>0</v>
      </c>
      <c r="V25" s="4">
        <f t="shared" si="8"/>
        <v>0</v>
      </c>
      <c r="W25" s="2">
        <f t="shared" si="9"/>
        <v>0</v>
      </c>
      <c r="X25" s="6">
        <f t="shared" si="10"/>
        <v>0</v>
      </c>
      <c r="Y25" s="14">
        <v>18</v>
      </c>
      <c r="Z25" s="6"/>
      <c r="AA25" s="6"/>
      <c r="AB25" s="6"/>
      <c r="AC25" s="6"/>
      <c r="AD25" s="14">
        <v>18</v>
      </c>
      <c r="AE25" s="1">
        <f t="shared" si="12"/>
        <v>0</v>
      </c>
      <c r="AF25" s="1">
        <f>AB25*0.6</f>
        <v>0</v>
      </c>
      <c r="AG25" s="1">
        <f t="shared" si="13"/>
        <v>0</v>
      </c>
      <c r="AH25" s="6"/>
      <c r="AI25" s="1">
        <f t="shared" si="14"/>
        <v>0</v>
      </c>
      <c r="AJ25" s="6"/>
      <c r="AK25" s="1">
        <f t="shared" si="15"/>
        <v>0</v>
      </c>
    </row>
    <row r="26" spans="1:37" x14ac:dyDescent="0.2">
      <c r="A26" s="14">
        <v>19</v>
      </c>
      <c r="B26" s="4"/>
      <c r="C26" s="4"/>
      <c r="D26" s="4">
        <f t="shared" si="0"/>
        <v>0</v>
      </c>
      <c r="E26" s="4">
        <f t="shared" si="1"/>
        <v>0</v>
      </c>
      <c r="F26" s="2">
        <f t="shared" si="2"/>
        <v>0</v>
      </c>
      <c r="G26" s="2">
        <f t="shared" si="3"/>
        <v>0</v>
      </c>
      <c r="H26" s="5">
        <f t="shared" si="22"/>
        <v>402.18750000000011</v>
      </c>
      <c r="I26" s="2">
        <f t="shared" si="4"/>
        <v>0</v>
      </c>
      <c r="J26" s="2">
        <f t="shared" si="5"/>
        <v>0</v>
      </c>
      <c r="K26" s="14">
        <v>19</v>
      </c>
      <c r="L26" s="2">
        <f t="shared" si="11"/>
        <v>0</v>
      </c>
      <c r="M26" s="2">
        <f t="shared" si="16"/>
        <v>0</v>
      </c>
      <c r="N26" s="2">
        <f t="shared" si="18"/>
        <v>0</v>
      </c>
      <c r="O26" s="2">
        <f t="shared" si="19"/>
        <v>0</v>
      </c>
      <c r="P26" s="2">
        <f t="shared" si="20"/>
        <v>0</v>
      </c>
      <c r="Q26" s="2">
        <f t="shared" si="6"/>
        <v>0</v>
      </c>
      <c r="S26" s="14">
        <v>19</v>
      </c>
      <c r="T26" s="4"/>
      <c r="U26" s="4">
        <f t="shared" si="7"/>
        <v>0</v>
      </c>
      <c r="V26" s="4">
        <f t="shared" si="8"/>
        <v>0</v>
      </c>
      <c r="W26" s="2">
        <f t="shared" si="9"/>
        <v>0</v>
      </c>
      <c r="X26" s="6">
        <f t="shared" si="10"/>
        <v>0</v>
      </c>
      <c r="Y26" s="14">
        <v>19</v>
      </c>
      <c r="Z26" s="6">
        <f>X26</f>
        <v>0</v>
      </c>
      <c r="AA26" s="6">
        <f>Z26*0.93</f>
        <v>0</v>
      </c>
      <c r="AB26" s="6">
        <f>X26-X21</f>
        <v>0</v>
      </c>
      <c r="AC26" s="6">
        <f>AB26*0.93</f>
        <v>0</v>
      </c>
      <c r="AD26" s="14">
        <v>19</v>
      </c>
      <c r="AE26" s="1">
        <f t="shared" si="12"/>
        <v>0</v>
      </c>
      <c r="AF26" s="1">
        <v>15000</v>
      </c>
      <c r="AG26" s="1">
        <f t="shared" si="13"/>
        <v>-15000</v>
      </c>
      <c r="AH26" s="6"/>
      <c r="AI26" s="1">
        <f t="shared" si="14"/>
        <v>-15000</v>
      </c>
      <c r="AJ26" s="6"/>
      <c r="AK26" s="1">
        <f t="shared" si="15"/>
        <v>-15000</v>
      </c>
    </row>
    <row r="27" spans="1:37" x14ac:dyDescent="0.2">
      <c r="A27" s="14">
        <v>20</v>
      </c>
      <c r="B27" s="4"/>
      <c r="C27" s="4"/>
      <c r="D27" s="4">
        <f t="shared" si="0"/>
        <v>0</v>
      </c>
      <c r="E27" s="4">
        <f t="shared" si="1"/>
        <v>0</v>
      </c>
      <c r="F27" s="2">
        <f t="shared" si="2"/>
        <v>0</v>
      </c>
      <c r="G27" s="2">
        <f t="shared" si="3"/>
        <v>0</v>
      </c>
      <c r="H27" s="5">
        <f t="shared" si="22"/>
        <v>402.18750000000011</v>
      </c>
      <c r="I27" s="2">
        <f t="shared" si="4"/>
        <v>0</v>
      </c>
      <c r="J27" s="2">
        <f t="shared" si="5"/>
        <v>0</v>
      </c>
      <c r="K27" s="14">
        <v>20</v>
      </c>
      <c r="L27" s="2">
        <f t="shared" si="11"/>
        <v>0</v>
      </c>
      <c r="M27" s="2">
        <f t="shared" si="16"/>
        <v>0</v>
      </c>
      <c r="N27" s="2">
        <f t="shared" si="18"/>
        <v>0</v>
      </c>
      <c r="O27" s="2">
        <f t="shared" si="19"/>
        <v>0</v>
      </c>
      <c r="P27" s="2">
        <f t="shared" si="20"/>
        <v>0</v>
      </c>
      <c r="Q27" s="2">
        <f t="shared" si="6"/>
        <v>0</v>
      </c>
      <c r="S27" s="14">
        <v>20</v>
      </c>
      <c r="T27" s="4"/>
      <c r="U27" s="4">
        <f t="shared" si="7"/>
        <v>0</v>
      </c>
      <c r="V27" s="4">
        <f t="shared" si="8"/>
        <v>0</v>
      </c>
      <c r="W27" s="2">
        <f t="shared" si="9"/>
        <v>0</v>
      </c>
      <c r="X27" s="6">
        <f t="shared" si="10"/>
        <v>0</v>
      </c>
      <c r="Y27" s="14">
        <v>20</v>
      </c>
      <c r="Z27" s="6"/>
      <c r="AA27" s="6"/>
      <c r="AB27" s="6"/>
      <c r="AC27" s="6"/>
      <c r="AD27" s="14">
        <v>20</v>
      </c>
      <c r="AE27" s="1">
        <f t="shared" si="12"/>
        <v>0</v>
      </c>
      <c r="AF27" s="1">
        <f>AB27*0.6</f>
        <v>0</v>
      </c>
      <c r="AG27" s="1">
        <f t="shared" si="13"/>
        <v>0</v>
      </c>
      <c r="AH27" s="6"/>
      <c r="AI27" s="1">
        <f t="shared" si="14"/>
        <v>0</v>
      </c>
      <c r="AJ27" s="6"/>
      <c r="AK27" s="1">
        <f t="shared" si="15"/>
        <v>0</v>
      </c>
    </row>
    <row r="28" spans="1:37" x14ac:dyDescent="0.2">
      <c r="A28" s="14">
        <v>21</v>
      </c>
      <c r="B28" s="4"/>
      <c r="C28" s="4"/>
      <c r="D28" s="4">
        <f t="shared" si="0"/>
        <v>0</v>
      </c>
      <c r="E28" s="4">
        <f t="shared" si="1"/>
        <v>0</v>
      </c>
      <c r="F28" s="2">
        <f t="shared" si="2"/>
        <v>0</v>
      </c>
      <c r="G28" s="2">
        <f t="shared" si="3"/>
        <v>0</v>
      </c>
      <c r="H28" s="5">
        <f t="shared" si="22"/>
        <v>402.18750000000011</v>
      </c>
      <c r="I28" s="2">
        <f t="shared" si="4"/>
        <v>0</v>
      </c>
      <c r="J28" s="2">
        <f t="shared" si="5"/>
        <v>0</v>
      </c>
      <c r="K28" s="14">
        <v>21</v>
      </c>
      <c r="L28" s="2">
        <f t="shared" si="11"/>
        <v>0</v>
      </c>
      <c r="M28" s="2">
        <f t="shared" si="16"/>
        <v>0</v>
      </c>
      <c r="N28" s="2">
        <f t="shared" si="18"/>
        <v>0</v>
      </c>
      <c r="O28" s="2">
        <f t="shared" si="19"/>
        <v>0</v>
      </c>
      <c r="P28" s="2">
        <f t="shared" si="20"/>
        <v>0</v>
      </c>
      <c r="Q28" s="2">
        <f t="shared" si="6"/>
        <v>0</v>
      </c>
      <c r="S28" s="14">
        <v>21</v>
      </c>
      <c r="T28" s="4">
        <f t="shared" ref="T28:T62" si="23">T27+0.6</f>
        <v>0.6</v>
      </c>
      <c r="U28" s="4">
        <f t="shared" si="7"/>
        <v>0.3</v>
      </c>
      <c r="V28" s="4">
        <f t="shared" si="8"/>
        <v>1.0999999999999999</v>
      </c>
      <c r="W28" s="2">
        <f t="shared" si="9"/>
        <v>1649.9999999999998</v>
      </c>
      <c r="X28" s="6">
        <f t="shared" si="10"/>
        <v>-1649.9999999999998</v>
      </c>
      <c r="Y28" s="14">
        <v>21</v>
      </c>
      <c r="Z28" s="6"/>
      <c r="AA28" s="6"/>
      <c r="AB28" s="6"/>
      <c r="AC28" s="6"/>
      <c r="AD28" s="14">
        <v>21</v>
      </c>
      <c r="AE28" s="1">
        <f t="shared" si="12"/>
        <v>0</v>
      </c>
      <c r="AF28" s="1">
        <f>AB28*0.6</f>
        <v>0</v>
      </c>
      <c r="AG28" s="1">
        <f t="shared" si="13"/>
        <v>0</v>
      </c>
      <c r="AH28" s="6"/>
      <c r="AI28" s="1">
        <f t="shared" si="14"/>
        <v>0</v>
      </c>
      <c r="AJ28" s="6"/>
      <c r="AK28" s="1">
        <f t="shared" si="15"/>
        <v>0</v>
      </c>
    </row>
    <row r="29" spans="1:37" x14ac:dyDescent="0.2">
      <c r="A29" s="14">
        <v>22</v>
      </c>
      <c r="B29" s="4"/>
      <c r="C29" s="4"/>
      <c r="D29" s="4">
        <f t="shared" si="0"/>
        <v>0</v>
      </c>
      <c r="E29" s="4">
        <f t="shared" si="1"/>
        <v>0</v>
      </c>
      <c r="F29" s="2">
        <f t="shared" si="2"/>
        <v>0</v>
      </c>
      <c r="G29" s="2">
        <f t="shared" si="3"/>
        <v>0</v>
      </c>
      <c r="H29" s="5">
        <f t="shared" si="22"/>
        <v>402.18750000000011</v>
      </c>
      <c r="I29" s="2">
        <f t="shared" si="4"/>
        <v>0</v>
      </c>
      <c r="J29" s="2">
        <f t="shared" si="5"/>
        <v>0</v>
      </c>
      <c r="K29" s="14">
        <v>22</v>
      </c>
      <c r="L29" s="2">
        <f t="shared" si="11"/>
        <v>0</v>
      </c>
      <c r="M29" s="2">
        <f t="shared" si="16"/>
        <v>0</v>
      </c>
      <c r="N29" s="2">
        <f t="shared" si="18"/>
        <v>0</v>
      </c>
      <c r="O29" s="2">
        <f t="shared" si="19"/>
        <v>0</v>
      </c>
      <c r="P29" s="2">
        <f t="shared" si="20"/>
        <v>0</v>
      </c>
      <c r="Q29" s="2">
        <f t="shared" si="6"/>
        <v>0</v>
      </c>
      <c r="S29" s="14">
        <v>22</v>
      </c>
      <c r="T29" s="4">
        <f t="shared" si="23"/>
        <v>1.2</v>
      </c>
      <c r="U29" s="4">
        <f t="shared" si="7"/>
        <v>0.6</v>
      </c>
      <c r="V29" s="4">
        <f t="shared" si="8"/>
        <v>2.1999999999999997</v>
      </c>
      <c r="W29" s="2">
        <f t="shared" si="9"/>
        <v>3299.9999999999995</v>
      </c>
      <c r="X29" s="6">
        <f t="shared" si="10"/>
        <v>-3299.9999999999995</v>
      </c>
      <c r="Y29" s="14">
        <v>22</v>
      </c>
      <c r="Z29" s="6"/>
      <c r="AA29" s="6"/>
      <c r="AB29" s="6"/>
      <c r="AC29" s="6"/>
      <c r="AD29" s="14">
        <v>22</v>
      </c>
      <c r="AE29" s="1">
        <f t="shared" si="12"/>
        <v>0</v>
      </c>
      <c r="AF29" s="1">
        <f>AB29*0.6</f>
        <v>0</v>
      </c>
      <c r="AG29" s="1">
        <f t="shared" si="13"/>
        <v>0</v>
      </c>
      <c r="AH29" s="6"/>
      <c r="AI29" s="1">
        <f t="shared" si="14"/>
        <v>0</v>
      </c>
      <c r="AJ29" s="6"/>
      <c r="AK29" s="1">
        <f t="shared" si="15"/>
        <v>0</v>
      </c>
    </row>
    <row r="30" spans="1:37" x14ac:dyDescent="0.2">
      <c r="A30" s="14">
        <v>23</v>
      </c>
      <c r="B30" s="4"/>
      <c r="C30" s="4"/>
      <c r="D30" s="4">
        <f t="shared" si="0"/>
        <v>0</v>
      </c>
      <c r="E30" s="4">
        <f t="shared" si="1"/>
        <v>0</v>
      </c>
      <c r="F30" s="2">
        <f t="shared" si="2"/>
        <v>0</v>
      </c>
      <c r="G30" s="2">
        <f t="shared" si="3"/>
        <v>0</v>
      </c>
      <c r="H30" s="5">
        <f t="shared" si="22"/>
        <v>402.18750000000011</v>
      </c>
      <c r="I30" s="2">
        <f t="shared" si="4"/>
        <v>0</v>
      </c>
      <c r="J30" s="2">
        <f t="shared" si="5"/>
        <v>0</v>
      </c>
      <c r="K30" s="14">
        <v>23</v>
      </c>
      <c r="L30" s="2">
        <f t="shared" si="11"/>
        <v>0</v>
      </c>
      <c r="M30" s="2">
        <f t="shared" si="16"/>
        <v>0</v>
      </c>
      <c r="N30" s="2">
        <f t="shared" si="18"/>
        <v>0</v>
      </c>
      <c r="O30" s="2">
        <f t="shared" si="19"/>
        <v>0</v>
      </c>
      <c r="P30" s="2">
        <f t="shared" si="20"/>
        <v>0</v>
      </c>
      <c r="Q30" s="2">
        <f t="shared" si="6"/>
        <v>0</v>
      </c>
      <c r="S30" s="14">
        <v>23</v>
      </c>
      <c r="T30" s="4">
        <f t="shared" si="23"/>
        <v>1.7999999999999998</v>
      </c>
      <c r="U30" s="4">
        <f t="shared" si="7"/>
        <v>0.89999999999999991</v>
      </c>
      <c r="V30" s="4">
        <f t="shared" si="8"/>
        <v>3.2999999999999994</v>
      </c>
      <c r="W30" s="2">
        <f t="shared" si="9"/>
        <v>4949.9999999999991</v>
      </c>
      <c r="X30" s="6">
        <f t="shared" si="10"/>
        <v>-4949.9999999999991</v>
      </c>
      <c r="Y30" s="14">
        <v>23</v>
      </c>
      <c r="Z30" s="6"/>
      <c r="AA30" s="6"/>
      <c r="AB30" s="6"/>
      <c r="AC30" s="6"/>
      <c r="AD30" s="14">
        <v>23</v>
      </c>
      <c r="AE30" s="1">
        <f t="shared" si="12"/>
        <v>0</v>
      </c>
      <c r="AF30" s="1">
        <f>AB30*0.6</f>
        <v>0</v>
      </c>
      <c r="AG30" s="1">
        <f t="shared" si="13"/>
        <v>0</v>
      </c>
      <c r="AH30" s="6"/>
      <c r="AI30" s="1">
        <f t="shared" si="14"/>
        <v>0</v>
      </c>
      <c r="AJ30" s="6"/>
      <c r="AK30" s="1">
        <f t="shared" si="15"/>
        <v>0</v>
      </c>
    </row>
    <row r="31" spans="1:37" x14ac:dyDescent="0.2">
      <c r="A31" s="14">
        <v>24</v>
      </c>
      <c r="B31" s="4"/>
      <c r="C31" s="4"/>
      <c r="D31" s="4">
        <f t="shared" si="0"/>
        <v>0</v>
      </c>
      <c r="E31" s="4">
        <f t="shared" si="1"/>
        <v>0</v>
      </c>
      <c r="F31" s="2">
        <f t="shared" si="2"/>
        <v>0</v>
      </c>
      <c r="G31" s="2">
        <f t="shared" si="3"/>
        <v>0</v>
      </c>
      <c r="H31" s="5">
        <f t="shared" si="22"/>
        <v>402.18750000000011</v>
      </c>
      <c r="I31" s="2">
        <f t="shared" si="4"/>
        <v>0</v>
      </c>
      <c r="J31" s="2">
        <f t="shared" si="5"/>
        <v>0</v>
      </c>
      <c r="K31" s="14">
        <v>24</v>
      </c>
      <c r="L31" s="2">
        <f t="shared" si="11"/>
        <v>0</v>
      </c>
      <c r="M31" s="2">
        <f t="shared" si="16"/>
        <v>0</v>
      </c>
      <c r="N31" s="2">
        <f t="shared" si="18"/>
        <v>0</v>
      </c>
      <c r="O31" s="2">
        <f t="shared" si="19"/>
        <v>0</v>
      </c>
      <c r="P31" s="2">
        <f t="shared" si="20"/>
        <v>0</v>
      </c>
      <c r="Q31" s="2">
        <f t="shared" si="6"/>
        <v>0</v>
      </c>
      <c r="S31" s="14">
        <v>24</v>
      </c>
      <c r="T31" s="4">
        <f t="shared" si="23"/>
        <v>2.4</v>
      </c>
      <c r="U31" s="4">
        <f t="shared" si="7"/>
        <v>1.2</v>
      </c>
      <c r="V31" s="4">
        <f t="shared" si="8"/>
        <v>4.3999999999999995</v>
      </c>
      <c r="W31" s="2">
        <f t="shared" si="9"/>
        <v>6599.9999999999991</v>
      </c>
      <c r="X31" s="6">
        <f t="shared" si="10"/>
        <v>-6599.9999999999991</v>
      </c>
      <c r="Y31" s="14">
        <v>24</v>
      </c>
      <c r="Z31" s="6">
        <f>X31</f>
        <v>-6599.9999999999991</v>
      </c>
      <c r="AA31" s="6">
        <f>Z31*0.93</f>
        <v>-6137.9999999999991</v>
      </c>
      <c r="AB31" s="6">
        <f>X31-X26</f>
        <v>-6599.9999999999991</v>
      </c>
      <c r="AC31" s="6">
        <f>AB31*0.93</f>
        <v>-6137.9999999999991</v>
      </c>
      <c r="AD31" s="14">
        <v>24</v>
      </c>
      <c r="AE31" s="1">
        <f t="shared" si="12"/>
        <v>-3682.7999999999993</v>
      </c>
      <c r="AF31" s="1">
        <v>15000</v>
      </c>
      <c r="AG31" s="1">
        <f t="shared" si="13"/>
        <v>-18682.8</v>
      </c>
      <c r="AH31" s="6"/>
      <c r="AI31" s="1">
        <f t="shared" si="14"/>
        <v>-16227.6</v>
      </c>
      <c r="AJ31" s="6"/>
      <c r="AK31" s="1">
        <f t="shared" si="15"/>
        <v>-16473.12</v>
      </c>
    </row>
    <row r="32" spans="1:37" x14ac:dyDescent="0.2">
      <c r="A32" s="14">
        <v>25</v>
      </c>
      <c r="B32" s="4"/>
      <c r="C32" s="4"/>
      <c r="D32" s="4">
        <f t="shared" si="0"/>
        <v>0</v>
      </c>
      <c r="E32" s="4">
        <f t="shared" si="1"/>
        <v>0</v>
      </c>
      <c r="F32" s="2">
        <f t="shared" si="2"/>
        <v>0</v>
      </c>
      <c r="G32" s="2">
        <f t="shared" si="3"/>
        <v>0</v>
      </c>
      <c r="H32" s="5">
        <f t="shared" si="22"/>
        <v>402.18750000000011</v>
      </c>
      <c r="I32" s="2">
        <f t="shared" si="4"/>
        <v>0</v>
      </c>
      <c r="J32" s="2">
        <f t="shared" si="5"/>
        <v>0</v>
      </c>
      <c r="K32" s="14">
        <v>25</v>
      </c>
      <c r="L32" s="2">
        <f t="shared" si="11"/>
        <v>0</v>
      </c>
      <c r="M32" s="2">
        <f t="shared" si="16"/>
        <v>0</v>
      </c>
      <c r="N32" s="2">
        <f t="shared" si="18"/>
        <v>0</v>
      </c>
      <c r="O32" s="2">
        <f t="shared" si="19"/>
        <v>0</v>
      </c>
      <c r="P32" s="2">
        <f t="shared" si="20"/>
        <v>0</v>
      </c>
      <c r="Q32" s="2">
        <f t="shared" si="6"/>
        <v>0</v>
      </c>
      <c r="S32" s="14">
        <v>25</v>
      </c>
      <c r="T32" s="4">
        <f t="shared" si="23"/>
        <v>3</v>
      </c>
      <c r="U32" s="4">
        <f t="shared" si="7"/>
        <v>1.5</v>
      </c>
      <c r="V32" s="4">
        <f t="shared" si="8"/>
        <v>5.5</v>
      </c>
      <c r="W32" s="2">
        <f t="shared" si="9"/>
        <v>8250</v>
      </c>
      <c r="X32" s="6">
        <f t="shared" si="10"/>
        <v>-8250</v>
      </c>
      <c r="Y32" s="14">
        <v>25</v>
      </c>
      <c r="Z32" s="6"/>
      <c r="AA32" s="6"/>
      <c r="AB32" s="6"/>
      <c r="AC32" s="6"/>
      <c r="AD32" s="14">
        <v>25</v>
      </c>
      <c r="AE32" s="1">
        <f t="shared" si="12"/>
        <v>0</v>
      </c>
      <c r="AF32" s="1">
        <f>AB32*0.6</f>
        <v>0</v>
      </c>
      <c r="AG32" s="1">
        <f t="shared" si="13"/>
        <v>0</v>
      </c>
      <c r="AH32" s="6"/>
      <c r="AI32" s="1">
        <f t="shared" si="14"/>
        <v>0</v>
      </c>
      <c r="AJ32" s="6"/>
      <c r="AK32" s="1">
        <f t="shared" si="15"/>
        <v>0</v>
      </c>
    </row>
    <row r="33" spans="1:37" x14ac:dyDescent="0.2">
      <c r="A33" s="14">
        <v>26</v>
      </c>
      <c r="K33" s="14">
        <v>26</v>
      </c>
      <c r="L33" s="2">
        <f t="shared" ref="L33:L57" si="24">L8</f>
        <v>178.98407999999998</v>
      </c>
      <c r="M33" s="2">
        <f t="shared" si="16"/>
        <v>0</v>
      </c>
      <c r="N33" s="2">
        <f t="shared" si="18"/>
        <v>0</v>
      </c>
      <c r="O33" s="2">
        <f t="shared" si="19"/>
        <v>0</v>
      </c>
      <c r="P33" s="2">
        <f t="shared" si="20"/>
        <v>0</v>
      </c>
      <c r="Q33" s="2">
        <f t="shared" si="6"/>
        <v>178.98407999999998</v>
      </c>
      <c r="S33" s="14">
        <v>26</v>
      </c>
      <c r="T33" s="4">
        <f t="shared" si="23"/>
        <v>3.6</v>
      </c>
      <c r="U33" s="4">
        <f t="shared" si="7"/>
        <v>1.8</v>
      </c>
      <c r="V33" s="4">
        <f t="shared" si="8"/>
        <v>6.6000000000000005</v>
      </c>
      <c r="W33" s="2">
        <f t="shared" si="9"/>
        <v>9900</v>
      </c>
      <c r="X33" s="6">
        <f t="shared" si="10"/>
        <v>-9721.0159199999998</v>
      </c>
      <c r="Y33" s="14">
        <v>26</v>
      </c>
      <c r="Z33" s="6"/>
      <c r="AA33" s="6"/>
      <c r="AB33" s="6"/>
      <c r="AC33" s="6"/>
      <c r="AD33" s="14">
        <v>26</v>
      </c>
      <c r="AE33" s="1">
        <f t="shared" si="12"/>
        <v>0</v>
      </c>
      <c r="AF33" s="1">
        <f>AB33*0.6</f>
        <v>0</v>
      </c>
      <c r="AG33" s="1">
        <f t="shared" si="13"/>
        <v>0</v>
      </c>
      <c r="AH33" s="6"/>
      <c r="AI33" s="1">
        <f t="shared" si="14"/>
        <v>0</v>
      </c>
      <c r="AJ33" s="6"/>
      <c r="AK33" s="1">
        <f t="shared" si="15"/>
        <v>0</v>
      </c>
    </row>
    <row r="34" spans="1:37" x14ac:dyDescent="0.2">
      <c r="A34" s="14">
        <v>27</v>
      </c>
      <c r="K34" s="14">
        <v>27</v>
      </c>
      <c r="L34" s="2">
        <f t="shared" si="24"/>
        <v>0</v>
      </c>
      <c r="M34" s="2">
        <f t="shared" si="16"/>
        <v>178.98407999999998</v>
      </c>
      <c r="N34" s="2">
        <f t="shared" si="18"/>
        <v>0</v>
      </c>
      <c r="O34" s="2">
        <f t="shared" si="19"/>
        <v>0</v>
      </c>
      <c r="P34" s="2">
        <f t="shared" si="20"/>
        <v>0</v>
      </c>
      <c r="Q34" s="2">
        <f t="shared" si="6"/>
        <v>178.98407999999998</v>
      </c>
      <c r="S34" s="14">
        <v>27</v>
      </c>
      <c r="T34" s="4">
        <f t="shared" si="23"/>
        <v>4.2</v>
      </c>
      <c r="U34" s="4">
        <f t="shared" si="7"/>
        <v>2.1</v>
      </c>
      <c r="V34" s="4">
        <f t="shared" si="8"/>
        <v>7.7</v>
      </c>
      <c r="W34" s="2">
        <f t="shared" si="9"/>
        <v>11550</v>
      </c>
      <c r="X34" s="6">
        <f t="shared" si="10"/>
        <v>-11371.01592</v>
      </c>
      <c r="Y34" s="14">
        <v>27</v>
      </c>
      <c r="Z34" s="6"/>
      <c r="AA34" s="6"/>
      <c r="AB34" s="6"/>
      <c r="AC34" s="6"/>
      <c r="AD34" s="14">
        <v>27</v>
      </c>
      <c r="AE34" s="1">
        <f t="shared" si="12"/>
        <v>0</v>
      </c>
      <c r="AF34" s="1">
        <f>AB34*0.6</f>
        <v>0</v>
      </c>
      <c r="AG34" s="1">
        <f t="shared" si="13"/>
        <v>0</v>
      </c>
      <c r="AH34" s="6"/>
      <c r="AI34" s="1">
        <f t="shared" si="14"/>
        <v>0</v>
      </c>
      <c r="AJ34" s="6"/>
      <c r="AK34" s="1">
        <f t="shared" si="15"/>
        <v>0</v>
      </c>
    </row>
    <row r="35" spans="1:37" x14ac:dyDescent="0.2">
      <c r="A35" s="14">
        <v>28</v>
      </c>
      <c r="K35" s="14">
        <v>28</v>
      </c>
      <c r="L35" s="2">
        <f t="shared" si="24"/>
        <v>0</v>
      </c>
      <c r="M35" s="2">
        <f t="shared" si="16"/>
        <v>0</v>
      </c>
      <c r="N35" s="2">
        <f t="shared" si="18"/>
        <v>178.98407999999998</v>
      </c>
      <c r="O35" s="2">
        <f t="shared" si="19"/>
        <v>0</v>
      </c>
      <c r="P35" s="2">
        <f t="shared" si="20"/>
        <v>0</v>
      </c>
      <c r="Q35" s="2">
        <f t="shared" si="6"/>
        <v>178.98407999999998</v>
      </c>
      <c r="S35" s="14">
        <v>28</v>
      </c>
      <c r="T35" s="4">
        <f t="shared" si="23"/>
        <v>4.8</v>
      </c>
      <c r="U35" s="4">
        <f t="shared" si="7"/>
        <v>2.4</v>
      </c>
      <c r="V35" s="4">
        <f t="shared" si="8"/>
        <v>8.7999999999999989</v>
      </c>
      <c r="W35" s="2">
        <f t="shared" si="9"/>
        <v>13199.999999999998</v>
      </c>
      <c r="X35" s="6">
        <f t="shared" si="10"/>
        <v>-13021.015919999998</v>
      </c>
      <c r="Y35" s="14">
        <v>28</v>
      </c>
      <c r="Z35" s="6"/>
      <c r="AA35" s="6"/>
      <c r="AB35" s="6"/>
      <c r="AC35" s="6"/>
      <c r="AD35" s="14">
        <v>28</v>
      </c>
      <c r="AE35" s="1">
        <f t="shared" si="12"/>
        <v>0</v>
      </c>
      <c r="AF35" s="1">
        <f>AB35*0.6</f>
        <v>0</v>
      </c>
      <c r="AG35" s="1">
        <f t="shared" si="13"/>
        <v>0</v>
      </c>
      <c r="AH35" s="6"/>
      <c r="AI35" s="1">
        <f t="shared" si="14"/>
        <v>0</v>
      </c>
      <c r="AJ35" s="6"/>
      <c r="AK35" s="1">
        <f t="shared" si="15"/>
        <v>0</v>
      </c>
    </row>
    <row r="36" spans="1:37" x14ac:dyDescent="0.2">
      <c r="A36" s="14">
        <v>29</v>
      </c>
      <c r="K36" s="14">
        <v>29</v>
      </c>
      <c r="L36" s="2">
        <f t="shared" si="24"/>
        <v>0</v>
      </c>
      <c r="M36" s="2">
        <f t="shared" si="16"/>
        <v>0</v>
      </c>
      <c r="N36" s="2">
        <f t="shared" si="18"/>
        <v>0</v>
      </c>
      <c r="O36" s="2">
        <f t="shared" si="19"/>
        <v>178.98407999999998</v>
      </c>
      <c r="P36" s="2">
        <f t="shared" si="20"/>
        <v>0</v>
      </c>
      <c r="Q36" s="2">
        <f t="shared" si="6"/>
        <v>178.98407999999998</v>
      </c>
      <c r="S36" s="14">
        <v>29</v>
      </c>
      <c r="T36" s="4">
        <f t="shared" si="23"/>
        <v>5.3999999999999995</v>
      </c>
      <c r="U36" s="4">
        <f t="shared" si="7"/>
        <v>2.6999999999999997</v>
      </c>
      <c r="V36" s="4">
        <f t="shared" si="8"/>
        <v>9.8999999999999986</v>
      </c>
      <c r="W36" s="2">
        <f t="shared" si="9"/>
        <v>14849.999999999998</v>
      </c>
      <c r="X36" s="6">
        <f t="shared" si="10"/>
        <v>-14671.015919999998</v>
      </c>
      <c r="Y36" s="14">
        <v>29</v>
      </c>
      <c r="Z36" s="6">
        <f>X36</f>
        <v>-14671.015919999998</v>
      </c>
      <c r="AA36" s="6">
        <f>Z36*0.93</f>
        <v>-13644.044805599999</v>
      </c>
      <c r="AB36" s="6">
        <f>X36-X31</f>
        <v>-8071.0159199999989</v>
      </c>
      <c r="AC36" s="6">
        <f>AB36*0.93</f>
        <v>-7506.0448055999996</v>
      </c>
      <c r="AD36" s="14">
        <v>29</v>
      </c>
      <c r="AE36" s="1">
        <f t="shared" si="12"/>
        <v>-8186.426883359999</v>
      </c>
      <c r="AF36" s="1">
        <v>15000</v>
      </c>
      <c r="AG36" s="1">
        <f t="shared" si="13"/>
        <v>-23186.42688336</v>
      </c>
      <c r="AH36" s="6"/>
      <c r="AI36" s="1">
        <f t="shared" si="14"/>
        <v>-17728.808961120001</v>
      </c>
      <c r="AJ36" s="6"/>
      <c r="AK36" s="1">
        <f t="shared" si="15"/>
        <v>-18274.570753344</v>
      </c>
    </row>
    <row r="37" spans="1:37" x14ac:dyDescent="0.2">
      <c r="A37" s="14">
        <v>30</v>
      </c>
      <c r="K37" s="14">
        <v>30</v>
      </c>
      <c r="L37" s="2">
        <f t="shared" si="24"/>
        <v>0</v>
      </c>
      <c r="M37" s="2">
        <f t="shared" si="16"/>
        <v>0</v>
      </c>
      <c r="N37" s="2">
        <f t="shared" si="18"/>
        <v>0</v>
      </c>
      <c r="O37" s="2">
        <f t="shared" si="19"/>
        <v>0</v>
      </c>
      <c r="P37" s="2">
        <f t="shared" si="20"/>
        <v>178.98407999999998</v>
      </c>
      <c r="Q37" s="2">
        <f t="shared" si="6"/>
        <v>178.98407999999998</v>
      </c>
      <c r="S37" s="14">
        <v>30</v>
      </c>
      <c r="T37" s="4">
        <f t="shared" si="23"/>
        <v>5.9999999999999991</v>
      </c>
      <c r="U37" s="4">
        <f t="shared" si="7"/>
        <v>2.9999999999999996</v>
      </c>
      <c r="V37" s="4">
        <f t="shared" si="8"/>
        <v>10.999999999999998</v>
      </c>
      <c r="W37" s="2">
        <f t="shared" si="9"/>
        <v>16499.999999999996</v>
      </c>
      <c r="X37" s="6">
        <f t="shared" si="10"/>
        <v>-16321.015919999996</v>
      </c>
      <c r="Y37" s="14">
        <v>30</v>
      </c>
      <c r="Z37" s="6"/>
      <c r="AA37" s="6"/>
      <c r="AB37" s="6"/>
      <c r="AC37" s="6"/>
      <c r="AD37" s="14">
        <v>30</v>
      </c>
      <c r="AE37" s="1">
        <f t="shared" si="12"/>
        <v>0</v>
      </c>
      <c r="AF37" s="1">
        <f>AB37*0.6</f>
        <v>0</v>
      </c>
      <c r="AG37" s="1">
        <f t="shared" si="13"/>
        <v>0</v>
      </c>
      <c r="AH37" s="6"/>
      <c r="AI37" s="1">
        <f t="shared" si="14"/>
        <v>0</v>
      </c>
      <c r="AJ37" s="6"/>
      <c r="AK37" s="1">
        <f t="shared" si="15"/>
        <v>0</v>
      </c>
    </row>
    <row r="38" spans="1:37" x14ac:dyDescent="0.2">
      <c r="A38" s="14">
        <v>31</v>
      </c>
      <c r="K38" s="14">
        <v>31</v>
      </c>
      <c r="L38" s="2">
        <f t="shared" si="24"/>
        <v>0</v>
      </c>
      <c r="M38" s="2">
        <f t="shared" si="16"/>
        <v>0</v>
      </c>
      <c r="N38" s="2">
        <f t="shared" si="18"/>
        <v>0</v>
      </c>
      <c r="O38" s="2">
        <f t="shared" si="19"/>
        <v>0</v>
      </c>
      <c r="P38" s="2">
        <f t="shared" si="20"/>
        <v>0</v>
      </c>
      <c r="Q38" s="2">
        <f t="shared" si="6"/>
        <v>0</v>
      </c>
      <c r="S38" s="14">
        <v>31</v>
      </c>
      <c r="T38" s="4">
        <f t="shared" si="23"/>
        <v>6.5999999999999988</v>
      </c>
      <c r="U38" s="4">
        <f t="shared" si="7"/>
        <v>3.2999999999999994</v>
      </c>
      <c r="V38" s="4">
        <f t="shared" si="8"/>
        <v>12.099999999999996</v>
      </c>
      <c r="W38" s="2">
        <f t="shared" si="9"/>
        <v>18149.999999999993</v>
      </c>
      <c r="X38" s="6">
        <f t="shared" si="10"/>
        <v>-18149.999999999993</v>
      </c>
      <c r="Y38" s="14">
        <v>31</v>
      </c>
      <c r="Z38" s="6"/>
      <c r="AA38" s="6"/>
      <c r="AB38" s="6"/>
      <c r="AC38" s="6"/>
      <c r="AD38" s="14">
        <v>31</v>
      </c>
      <c r="AE38" s="1"/>
      <c r="AF38" s="1"/>
      <c r="AG38" s="1"/>
      <c r="AH38" s="6"/>
      <c r="AI38" s="1"/>
      <c r="AJ38" s="6"/>
      <c r="AK38" s="1"/>
    </row>
    <row r="39" spans="1:37" x14ac:dyDescent="0.2">
      <c r="A39" s="14">
        <v>32</v>
      </c>
      <c r="K39" s="14">
        <v>32</v>
      </c>
      <c r="L39" s="2">
        <f t="shared" si="24"/>
        <v>0</v>
      </c>
      <c r="M39" s="2">
        <f t="shared" si="16"/>
        <v>0</v>
      </c>
      <c r="N39" s="2">
        <f t="shared" si="18"/>
        <v>0</v>
      </c>
      <c r="O39" s="2">
        <f t="shared" si="19"/>
        <v>0</v>
      </c>
      <c r="P39" s="2">
        <f t="shared" si="20"/>
        <v>0</v>
      </c>
      <c r="Q39" s="2">
        <f t="shared" ref="Q39:Q62" si="25">SUM(L39:P39)</f>
        <v>0</v>
      </c>
      <c r="S39" s="14">
        <v>32</v>
      </c>
      <c r="T39" s="4">
        <f t="shared" si="23"/>
        <v>7.1999999999999984</v>
      </c>
      <c r="U39" s="4">
        <f t="shared" ref="U39:U62" si="26">T39*0.5</f>
        <v>3.5999999999999992</v>
      </c>
      <c r="V39" s="4">
        <f t="shared" ref="V39:V62" si="27">U39*44/12</f>
        <v>13.199999999999998</v>
      </c>
      <c r="W39" s="2">
        <f t="shared" ref="W39:W62" si="28">V39*1500</f>
        <v>19799.999999999996</v>
      </c>
      <c r="X39" s="6">
        <f t="shared" ref="X39:X62" si="29">Q39-W39</f>
        <v>-19799.999999999996</v>
      </c>
      <c r="Y39" s="14">
        <v>32</v>
      </c>
      <c r="Z39" s="6"/>
      <c r="AA39" s="6"/>
      <c r="AB39" s="6"/>
      <c r="AC39" s="6"/>
      <c r="AD39" s="14">
        <v>32</v>
      </c>
      <c r="AE39" s="1"/>
      <c r="AF39" s="1"/>
      <c r="AG39" s="1"/>
      <c r="AH39" s="6"/>
      <c r="AI39" s="1"/>
      <c r="AJ39" s="6"/>
      <c r="AK39" s="1"/>
    </row>
    <row r="40" spans="1:37" x14ac:dyDescent="0.2">
      <c r="A40" s="14">
        <v>33</v>
      </c>
      <c r="K40" s="14">
        <v>33</v>
      </c>
      <c r="L40" s="2">
        <f t="shared" si="24"/>
        <v>0</v>
      </c>
      <c r="M40" s="2">
        <f t="shared" si="16"/>
        <v>0</v>
      </c>
      <c r="N40" s="2">
        <f t="shared" si="18"/>
        <v>0</v>
      </c>
      <c r="O40" s="2">
        <f t="shared" si="19"/>
        <v>0</v>
      </c>
      <c r="P40" s="2">
        <f t="shared" si="20"/>
        <v>0</v>
      </c>
      <c r="Q40" s="2">
        <f t="shared" si="25"/>
        <v>0</v>
      </c>
      <c r="S40" s="14">
        <v>33</v>
      </c>
      <c r="T40" s="4">
        <f t="shared" si="23"/>
        <v>7.799999999999998</v>
      </c>
      <c r="U40" s="4">
        <f t="shared" si="26"/>
        <v>3.899999999999999</v>
      </c>
      <c r="V40" s="4">
        <f t="shared" si="27"/>
        <v>14.299999999999997</v>
      </c>
      <c r="W40" s="2">
        <f t="shared" si="28"/>
        <v>21449.999999999996</v>
      </c>
      <c r="X40" s="6">
        <f t="shared" si="29"/>
        <v>-21449.999999999996</v>
      </c>
      <c r="Y40" s="14">
        <v>33</v>
      </c>
      <c r="Z40" s="6"/>
      <c r="AA40" s="6"/>
      <c r="AB40" s="6"/>
      <c r="AC40" s="6"/>
      <c r="AD40" s="14">
        <v>33</v>
      </c>
      <c r="AE40" s="1"/>
      <c r="AF40" s="1"/>
      <c r="AG40" s="1"/>
      <c r="AH40" s="6"/>
      <c r="AI40" s="1"/>
      <c r="AJ40" s="6"/>
      <c r="AK40" s="1"/>
    </row>
    <row r="41" spans="1:37" x14ac:dyDescent="0.2">
      <c r="A41" s="14">
        <v>34</v>
      </c>
      <c r="K41" s="14">
        <v>34</v>
      </c>
      <c r="L41" s="2">
        <f t="shared" si="24"/>
        <v>0</v>
      </c>
      <c r="M41" s="2">
        <f t="shared" ref="M41:M62" si="30">L40</f>
        <v>0</v>
      </c>
      <c r="N41" s="2">
        <f t="shared" si="18"/>
        <v>0</v>
      </c>
      <c r="O41" s="2">
        <f t="shared" si="19"/>
        <v>0</v>
      </c>
      <c r="P41" s="2">
        <f t="shared" si="20"/>
        <v>0</v>
      </c>
      <c r="Q41" s="2">
        <f t="shared" si="25"/>
        <v>0</v>
      </c>
      <c r="S41" s="14">
        <v>34</v>
      </c>
      <c r="T41" s="4">
        <f t="shared" si="23"/>
        <v>8.3999999999999986</v>
      </c>
      <c r="U41" s="4">
        <f t="shared" si="26"/>
        <v>4.1999999999999993</v>
      </c>
      <c r="V41" s="4">
        <f t="shared" si="27"/>
        <v>15.399999999999997</v>
      </c>
      <c r="W41" s="2">
        <f t="shared" si="28"/>
        <v>23099.999999999996</v>
      </c>
      <c r="X41" s="6">
        <f t="shared" si="29"/>
        <v>-23099.999999999996</v>
      </c>
      <c r="Y41" s="14">
        <v>34</v>
      </c>
      <c r="Z41" s="6">
        <f>X41</f>
        <v>-23099.999999999996</v>
      </c>
      <c r="AA41" s="6">
        <f>Z41*0.93</f>
        <v>-21482.999999999996</v>
      </c>
      <c r="AB41" s="6">
        <f>X41-X36</f>
        <v>-8428.9840799999984</v>
      </c>
      <c r="AC41" s="6">
        <f>AB41*0.93</f>
        <v>-7838.9551943999986</v>
      </c>
      <c r="AD41" s="14">
        <v>34</v>
      </c>
      <c r="AE41" s="1"/>
      <c r="AF41" s="1"/>
      <c r="AG41" s="1"/>
      <c r="AH41" s="6"/>
      <c r="AI41" s="1"/>
      <c r="AJ41" s="6"/>
      <c r="AK41" s="1"/>
    </row>
    <row r="42" spans="1:37" x14ac:dyDescent="0.2">
      <c r="A42" s="14">
        <v>35</v>
      </c>
      <c r="K42" s="14">
        <v>35</v>
      </c>
      <c r="L42" s="2">
        <f t="shared" si="24"/>
        <v>0</v>
      </c>
      <c r="M42" s="2">
        <f t="shared" si="30"/>
        <v>0</v>
      </c>
      <c r="N42" s="2">
        <f t="shared" ref="N42:N62" si="31">M41</f>
        <v>0</v>
      </c>
      <c r="O42" s="2">
        <f t="shared" si="19"/>
        <v>0</v>
      </c>
      <c r="P42" s="2">
        <f t="shared" si="20"/>
        <v>0</v>
      </c>
      <c r="Q42" s="2">
        <f t="shared" si="25"/>
        <v>0</v>
      </c>
      <c r="S42" s="14">
        <v>35</v>
      </c>
      <c r="T42" s="4">
        <f t="shared" si="23"/>
        <v>8.9999999999999982</v>
      </c>
      <c r="U42" s="4">
        <f t="shared" si="26"/>
        <v>4.4999999999999991</v>
      </c>
      <c r="V42" s="4">
        <f t="shared" si="27"/>
        <v>16.499999999999996</v>
      </c>
      <c r="W42" s="2">
        <f t="shared" si="28"/>
        <v>24749.999999999996</v>
      </c>
      <c r="X42" s="6">
        <f t="shared" si="29"/>
        <v>-24749.999999999996</v>
      </c>
      <c r="Y42" s="14">
        <v>35</v>
      </c>
      <c r="Z42" s="6"/>
      <c r="AA42" s="6"/>
      <c r="AB42" s="6"/>
      <c r="AC42" s="6"/>
      <c r="AD42" s="14">
        <v>35</v>
      </c>
      <c r="AE42" s="1"/>
      <c r="AF42" s="1"/>
      <c r="AG42" s="1"/>
      <c r="AH42" s="6"/>
      <c r="AI42" s="1"/>
      <c r="AJ42" s="6"/>
      <c r="AK42" s="1"/>
    </row>
    <row r="43" spans="1:37" x14ac:dyDescent="0.2">
      <c r="A43" s="14">
        <v>36</v>
      </c>
      <c r="K43" s="14">
        <v>36</v>
      </c>
      <c r="L43" s="2">
        <f t="shared" si="24"/>
        <v>0</v>
      </c>
      <c r="M43" s="2">
        <f t="shared" si="30"/>
        <v>0</v>
      </c>
      <c r="N43" s="2">
        <f t="shared" si="31"/>
        <v>0</v>
      </c>
      <c r="O43" s="2">
        <f t="shared" ref="O43:O62" si="32">N42</f>
        <v>0</v>
      </c>
      <c r="P43" s="2">
        <f t="shared" si="20"/>
        <v>0</v>
      </c>
      <c r="Q43" s="2">
        <f t="shared" si="25"/>
        <v>0</v>
      </c>
      <c r="S43" s="14">
        <v>36</v>
      </c>
      <c r="T43" s="4">
        <f t="shared" si="23"/>
        <v>9.5999999999999979</v>
      </c>
      <c r="U43" s="4">
        <f t="shared" si="26"/>
        <v>4.7999999999999989</v>
      </c>
      <c r="V43" s="4">
        <f t="shared" si="27"/>
        <v>17.599999999999998</v>
      </c>
      <c r="W43" s="2">
        <f t="shared" si="28"/>
        <v>26399.999999999996</v>
      </c>
      <c r="X43" s="6">
        <f t="shared" si="29"/>
        <v>-26399.999999999996</v>
      </c>
      <c r="Y43" s="14">
        <v>36</v>
      </c>
      <c r="Z43" s="6"/>
      <c r="AA43" s="6"/>
      <c r="AB43" s="6"/>
      <c r="AC43" s="6"/>
      <c r="AD43" s="14">
        <v>36</v>
      </c>
      <c r="AE43" s="1"/>
      <c r="AF43" s="1"/>
      <c r="AG43" s="1"/>
      <c r="AH43" s="6"/>
      <c r="AI43" s="1"/>
      <c r="AJ43" s="6"/>
      <c r="AK43" s="1"/>
    </row>
    <row r="44" spans="1:37" x14ac:dyDescent="0.2">
      <c r="A44" s="14">
        <v>37</v>
      </c>
      <c r="K44" s="14">
        <v>37</v>
      </c>
      <c r="L44" s="2">
        <f t="shared" si="24"/>
        <v>0</v>
      </c>
      <c r="M44" s="2">
        <f t="shared" si="30"/>
        <v>0</v>
      </c>
      <c r="N44" s="2">
        <f t="shared" si="31"/>
        <v>0</v>
      </c>
      <c r="O44" s="2">
        <f t="shared" si="32"/>
        <v>0</v>
      </c>
      <c r="P44" s="2">
        <f t="shared" ref="P44:P62" si="33">O43</f>
        <v>0</v>
      </c>
      <c r="Q44" s="2">
        <f t="shared" si="25"/>
        <v>0</v>
      </c>
      <c r="S44" s="14">
        <v>37</v>
      </c>
      <c r="T44" s="4">
        <f t="shared" si="23"/>
        <v>10.199999999999998</v>
      </c>
      <c r="U44" s="4">
        <f t="shared" si="26"/>
        <v>5.0999999999999988</v>
      </c>
      <c r="V44" s="4">
        <f t="shared" si="27"/>
        <v>18.699999999999996</v>
      </c>
      <c r="W44" s="2">
        <f t="shared" si="28"/>
        <v>28049.999999999993</v>
      </c>
      <c r="X44" s="6">
        <f t="shared" si="29"/>
        <v>-28049.999999999993</v>
      </c>
      <c r="Y44" s="14">
        <v>37</v>
      </c>
      <c r="Z44" s="6"/>
      <c r="AA44" s="6"/>
      <c r="AB44" s="6"/>
      <c r="AC44" s="6"/>
      <c r="AD44" s="14">
        <v>37</v>
      </c>
      <c r="AE44" s="1"/>
      <c r="AF44" s="1"/>
      <c r="AG44" s="1"/>
      <c r="AH44" s="6"/>
      <c r="AI44" s="1"/>
      <c r="AJ44" s="6"/>
      <c r="AK44" s="1"/>
    </row>
    <row r="45" spans="1:37" x14ac:dyDescent="0.2">
      <c r="A45" s="14">
        <v>38</v>
      </c>
      <c r="K45" s="14">
        <v>38</v>
      </c>
      <c r="L45" s="2">
        <f t="shared" si="24"/>
        <v>0</v>
      </c>
      <c r="M45" s="2">
        <f t="shared" si="30"/>
        <v>0</v>
      </c>
      <c r="N45" s="2">
        <f t="shared" si="31"/>
        <v>0</v>
      </c>
      <c r="O45" s="2">
        <f t="shared" si="32"/>
        <v>0</v>
      </c>
      <c r="P45" s="2">
        <f t="shared" si="33"/>
        <v>0</v>
      </c>
      <c r="Q45" s="2">
        <f t="shared" si="25"/>
        <v>0</v>
      </c>
      <c r="S45" s="14">
        <v>38</v>
      </c>
      <c r="T45" s="4">
        <f t="shared" si="23"/>
        <v>10.799999999999997</v>
      </c>
      <c r="U45" s="4">
        <f t="shared" si="26"/>
        <v>5.3999999999999986</v>
      </c>
      <c r="V45" s="4">
        <f t="shared" si="27"/>
        <v>19.799999999999994</v>
      </c>
      <c r="W45" s="2">
        <f t="shared" si="28"/>
        <v>29699.999999999989</v>
      </c>
      <c r="X45" s="6">
        <f t="shared" si="29"/>
        <v>-29699.999999999989</v>
      </c>
      <c r="Y45" s="14">
        <v>38</v>
      </c>
      <c r="Z45" s="6"/>
      <c r="AA45" s="6"/>
      <c r="AB45" s="6"/>
      <c r="AC45" s="6"/>
      <c r="AD45" s="14">
        <v>38</v>
      </c>
      <c r="AE45" s="1"/>
      <c r="AF45" s="1"/>
      <c r="AG45" s="1"/>
      <c r="AH45" s="6"/>
      <c r="AI45" s="1"/>
      <c r="AJ45" s="6"/>
      <c r="AK45" s="1"/>
    </row>
    <row r="46" spans="1:37" x14ac:dyDescent="0.2">
      <c r="A46" s="14">
        <v>39</v>
      </c>
      <c r="K46" s="14">
        <v>39</v>
      </c>
      <c r="L46" s="2">
        <f t="shared" si="24"/>
        <v>0</v>
      </c>
      <c r="M46" s="2">
        <f t="shared" si="30"/>
        <v>0</v>
      </c>
      <c r="N46" s="2">
        <f t="shared" si="31"/>
        <v>0</v>
      </c>
      <c r="O46" s="2">
        <f t="shared" si="32"/>
        <v>0</v>
      </c>
      <c r="P46" s="2">
        <f t="shared" si="33"/>
        <v>0</v>
      </c>
      <c r="Q46" s="2">
        <f t="shared" si="25"/>
        <v>0</v>
      </c>
      <c r="S46" s="14">
        <v>39</v>
      </c>
      <c r="T46" s="4">
        <f t="shared" si="23"/>
        <v>11.399999999999997</v>
      </c>
      <c r="U46" s="4">
        <f t="shared" si="26"/>
        <v>5.6999999999999984</v>
      </c>
      <c r="V46" s="4">
        <f t="shared" si="27"/>
        <v>20.899999999999995</v>
      </c>
      <c r="W46" s="2">
        <f t="shared" si="28"/>
        <v>31349.999999999993</v>
      </c>
      <c r="X46" s="6">
        <f t="shared" si="29"/>
        <v>-31349.999999999993</v>
      </c>
      <c r="Y46" s="14">
        <v>39</v>
      </c>
      <c r="Z46" s="6">
        <f>X46</f>
        <v>-31349.999999999993</v>
      </c>
      <c r="AA46" s="6">
        <f>Z46*0.93</f>
        <v>-29155.499999999996</v>
      </c>
      <c r="AB46" s="6">
        <f>X46-X41</f>
        <v>-8249.9999999999964</v>
      </c>
      <c r="AC46" s="6">
        <f>AB46*0.93</f>
        <v>-7672.4999999999973</v>
      </c>
      <c r="AD46" s="14">
        <v>39</v>
      </c>
      <c r="AE46" s="1"/>
      <c r="AF46" s="1"/>
      <c r="AG46" s="1"/>
      <c r="AH46" s="6"/>
      <c r="AI46" s="1"/>
      <c r="AJ46" s="6"/>
      <c r="AK46" s="1"/>
    </row>
    <row r="47" spans="1:37" x14ac:dyDescent="0.2">
      <c r="A47" s="14">
        <v>40</v>
      </c>
      <c r="K47" s="14">
        <v>40</v>
      </c>
      <c r="L47" s="2">
        <f t="shared" si="24"/>
        <v>0</v>
      </c>
      <c r="M47" s="2">
        <f t="shared" si="30"/>
        <v>0</v>
      </c>
      <c r="N47" s="2">
        <f t="shared" si="31"/>
        <v>0</v>
      </c>
      <c r="O47" s="2">
        <f t="shared" si="32"/>
        <v>0</v>
      </c>
      <c r="P47" s="2">
        <f t="shared" si="33"/>
        <v>0</v>
      </c>
      <c r="Q47" s="2">
        <f t="shared" si="25"/>
        <v>0</v>
      </c>
      <c r="S47" s="14">
        <v>40</v>
      </c>
      <c r="T47" s="4">
        <f t="shared" si="23"/>
        <v>11.999999999999996</v>
      </c>
      <c r="U47" s="4">
        <f t="shared" si="26"/>
        <v>5.9999999999999982</v>
      </c>
      <c r="V47" s="4">
        <f t="shared" si="27"/>
        <v>21.999999999999996</v>
      </c>
      <c r="W47" s="2">
        <f t="shared" si="28"/>
        <v>32999.999999999993</v>
      </c>
      <c r="X47" s="6">
        <f t="shared" si="29"/>
        <v>-32999.999999999993</v>
      </c>
      <c r="Y47" s="14">
        <v>40</v>
      </c>
      <c r="Z47" s="6"/>
      <c r="AA47" s="6"/>
      <c r="AB47" s="6"/>
      <c r="AC47" s="6"/>
      <c r="AD47" s="14">
        <v>40</v>
      </c>
      <c r="AE47" s="6"/>
      <c r="AF47" s="6"/>
      <c r="AG47" s="6"/>
      <c r="AH47" s="6"/>
      <c r="AI47" s="6"/>
      <c r="AJ47" s="6"/>
    </row>
    <row r="48" spans="1:37" x14ac:dyDescent="0.2">
      <c r="A48" s="14">
        <v>41</v>
      </c>
      <c r="K48" s="14">
        <v>41</v>
      </c>
      <c r="L48" s="2">
        <f t="shared" si="24"/>
        <v>0</v>
      </c>
      <c r="M48" s="2">
        <f t="shared" si="30"/>
        <v>0</v>
      </c>
      <c r="N48" s="2">
        <f t="shared" si="31"/>
        <v>0</v>
      </c>
      <c r="O48" s="2">
        <f t="shared" si="32"/>
        <v>0</v>
      </c>
      <c r="P48" s="2">
        <f t="shared" si="33"/>
        <v>0</v>
      </c>
      <c r="Q48" s="2">
        <f t="shared" si="25"/>
        <v>0</v>
      </c>
      <c r="S48" s="14">
        <v>41</v>
      </c>
      <c r="T48" s="4">
        <f t="shared" si="23"/>
        <v>12.599999999999996</v>
      </c>
      <c r="U48" s="4">
        <f t="shared" si="26"/>
        <v>6.299999999999998</v>
      </c>
      <c r="V48" s="4">
        <f t="shared" si="27"/>
        <v>23.099999999999994</v>
      </c>
      <c r="W48" s="2">
        <f t="shared" si="28"/>
        <v>34649.999999999993</v>
      </c>
      <c r="X48" s="6">
        <f t="shared" si="29"/>
        <v>-34649.999999999993</v>
      </c>
      <c r="Y48" s="14">
        <v>41</v>
      </c>
      <c r="Z48" s="6"/>
      <c r="AA48" s="6"/>
      <c r="AB48" s="6"/>
      <c r="AC48" s="6"/>
      <c r="AD48" s="14">
        <v>41</v>
      </c>
      <c r="AE48" s="6"/>
      <c r="AF48" s="6"/>
      <c r="AG48" s="6"/>
      <c r="AH48" s="6"/>
      <c r="AI48" s="6"/>
      <c r="AJ48" s="6"/>
    </row>
    <row r="49" spans="1:36" x14ac:dyDescent="0.2">
      <c r="A49" s="14">
        <v>42</v>
      </c>
      <c r="K49" s="14">
        <v>42</v>
      </c>
      <c r="L49" s="2">
        <f t="shared" si="24"/>
        <v>0</v>
      </c>
      <c r="M49" s="2">
        <f t="shared" si="30"/>
        <v>0</v>
      </c>
      <c r="N49" s="2">
        <f t="shared" si="31"/>
        <v>0</v>
      </c>
      <c r="O49" s="2">
        <f t="shared" si="32"/>
        <v>0</v>
      </c>
      <c r="P49" s="2">
        <f t="shared" si="33"/>
        <v>0</v>
      </c>
      <c r="Q49" s="2">
        <f t="shared" si="25"/>
        <v>0</v>
      </c>
      <c r="S49" s="14">
        <v>42</v>
      </c>
      <c r="T49" s="4">
        <f t="shared" si="23"/>
        <v>13.199999999999996</v>
      </c>
      <c r="U49" s="4">
        <f t="shared" si="26"/>
        <v>6.5999999999999979</v>
      </c>
      <c r="V49" s="4">
        <f t="shared" si="27"/>
        <v>24.199999999999992</v>
      </c>
      <c r="W49" s="2">
        <f t="shared" si="28"/>
        <v>36299.999999999985</v>
      </c>
      <c r="X49" s="6">
        <f t="shared" si="29"/>
        <v>-36299.999999999985</v>
      </c>
      <c r="Y49" s="14">
        <v>42</v>
      </c>
      <c r="Z49" s="6"/>
      <c r="AA49" s="6"/>
      <c r="AB49" s="6"/>
      <c r="AC49" s="6"/>
      <c r="AD49" s="14">
        <v>42</v>
      </c>
      <c r="AE49" s="6"/>
      <c r="AF49" s="6"/>
      <c r="AG49" s="6"/>
      <c r="AH49" s="6"/>
      <c r="AI49" s="6"/>
      <c r="AJ49" s="6"/>
    </row>
    <row r="50" spans="1:36" x14ac:dyDescent="0.2">
      <c r="A50" s="14">
        <v>43</v>
      </c>
      <c r="K50" s="14">
        <v>43</v>
      </c>
      <c r="L50" s="2">
        <f t="shared" si="24"/>
        <v>0</v>
      </c>
      <c r="M50" s="2">
        <f t="shared" si="30"/>
        <v>0</v>
      </c>
      <c r="N50" s="2">
        <f t="shared" si="31"/>
        <v>0</v>
      </c>
      <c r="O50" s="2">
        <f t="shared" si="32"/>
        <v>0</v>
      </c>
      <c r="P50" s="2">
        <f t="shared" si="33"/>
        <v>0</v>
      </c>
      <c r="Q50" s="2">
        <f t="shared" si="25"/>
        <v>0</v>
      </c>
      <c r="S50" s="14">
        <v>43</v>
      </c>
      <c r="T50" s="4">
        <f t="shared" si="23"/>
        <v>13.799999999999995</v>
      </c>
      <c r="U50" s="4">
        <f t="shared" si="26"/>
        <v>6.8999999999999977</v>
      </c>
      <c r="V50" s="4">
        <f t="shared" si="27"/>
        <v>25.299999999999994</v>
      </c>
      <c r="W50" s="2">
        <f t="shared" si="28"/>
        <v>37949.999999999993</v>
      </c>
      <c r="X50" s="6">
        <f t="shared" si="29"/>
        <v>-37949.999999999993</v>
      </c>
      <c r="Y50" s="14">
        <v>43</v>
      </c>
      <c r="Z50" s="6"/>
      <c r="AA50" s="6"/>
      <c r="AB50" s="6"/>
      <c r="AC50" s="6"/>
      <c r="AD50" s="14">
        <v>43</v>
      </c>
      <c r="AE50" s="6"/>
      <c r="AF50" s="6"/>
      <c r="AG50" s="6"/>
      <c r="AH50" s="6"/>
      <c r="AI50" s="6"/>
      <c r="AJ50" s="6"/>
    </row>
    <row r="51" spans="1:36" x14ac:dyDescent="0.2">
      <c r="A51" s="14">
        <v>44</v>
      </c>
      <c r="K51" s="14">
        <v>44</v>
      </c>
      <c r="L51" s="2">
        <f t="shared" si="24"/>
        <v>0</v>
      </c>
      <c r="M51" s="2">
        <f t="shared" si="30"/>
        <v>0</v>
      </c>
      <c r="N51" s="2">
        <f t="shared" si="31"/>
        <v>0</v>
      </c>
      <c r="O51" s="2">
        <f t="shared" si="32"/>
        <v>0</v>
      </c>
      <c r="P51" s="2">
        <f t="shared" si="33"/>
        <v>0</v>
      </c>
      <c r="Q51" s="2">
        <f t="shared" si="25"/>
        <v>0</v>
      </c>
      <c r="S51" s="14">
        <v>44</v>
      </c>
      <c r="T51" s="4">
        <f t="shared" si="23"/>
        <v>14.399999999999995</v>
      </c>
      <c r="U51" s="4">
        <f t="shared" si="26"/>
        <v>7.1999999999999975</v>
      </c>
      <c r="V51" s="4">
        <f t="shared" si="27"/>
        <v>26.399999999999991</v>
      </c>
      <c r="W51" s="2">
        <f t="shared" si="28"/>
        <v>39599.999999999985</v>
      </c>
      <c r="X51" s="6">
        <f t="shared" si="29"/>
        <v>-39599.999999999985</v>
      </c>
      <c r="Y51" s="14">
        <v>44</v>
      </c>
      <c r="Z51" s="6"/>
      <c r="AA51" s="6"/>
      <c r="AB51" s="6"/>
      <c r="AC51" s="6"/>
      <c r="AD51" s="14">
        <v>44</v>
      </c>
      <c r="AE51" s="6"/>
      <c r="AF51" s="6"/>
      <c r="AG51" s="6"/>
      <c r="AH51" s="6"/>
      <c r="AI51" s="6"/>
      <c r="AJ51" s="6"/>
    </row>
    <row r="52" spans="1:36" x14ac:dyDescent="0.2">
      <c r="A52" s="14">
        <v>45</v>
      </c>
      <c r="K52" s="14">
        <v>45</v>
      </c>
      <c r="L52" s="2">
        <f t="shared" si="24"/>
        <v>0</v>
      </c>
      <c r="M52" s="2">
        <f t="shared" si="30"/>
        <v>0</v>
      </c>
      <c r="N52" s="2">
        <f t="shared" si="31"/>
        <v>0</v>
      </c>
      <c r="O52" s="2">
        <f t="shared" si="32"/>
        <v>0</v>
      </c>
      <c r="P52" s="2">
        <f t="shared" si="33"/>
        <v>0</v>
      </c>
      <c r="Q52" s="2">
        <f t="shared" si="25"/>
        <v>0</v>
      </c>
      <c r="S52" s="14">
        <v>45</v>
      </c>
      <c r="T52" s="4">
        <f t="shared" si="23"/>
        <v>14.999999999999995</v>
      </c>
      <c r="U52" s="4">
        <f t="shared" si="26"/>
        <v>7.4999999999999973</v>
      </c>
      <c r="V52" s="4">
        <f t="shared" si="27"/>
        <v>27.499999999999989</v>
      </c>
      <c r="W52" s="2">
        <f t="shared" si="28"/>
        <v>41249.999999999985</v>
      </c>
      <c r="X52" s="6">
        <f t="shared" si="29"/>
        <v>-41249.999999999985</v>
      </c>
      <c r="Y52" s="14">
        <v>45</v>
      </c>
      <c r="Z52" s="6"/>
      <c r="AA52" s="6"/>
      <c r="AB52" s="6"/>
      <c r="AC52" s="6"/>
      <c r="AD52" s="14">
        <v>45</v>
      </c>
      <c r="AE52" s="6"/>
      <c r="AF52" s="6"/>
      <c r="AG52" s="6"/>
      <c r="AH52" s="6"/>
      <c r="AI52" s="6"/>
      <c r="AJ52" s="6"/>
    </row>
    <row r="53" spans="1:36" x14ac:dyDescent="0.2">
      <c r="A53" s="14">
        <v>46</v>
      </c>
      <c r="K53" s="14">
        <v>46</v>
      </c>
      <c r="L53" s="2">
        <f t="shared" si="24"/>
        <v>0</v>
      </c>
      <c r="M53" s="2">
        <f t="shared" si="30"/>
        <v>0</v>
      </c>
      <c r="N53" s="2">
        <f t="shared" si="31"/>
        <v>0</v>
      </c>
      <c r="O53" s="2">
        <f t="shared" si="32"/>
        <v>0</v>
      </c>
      <c r="P53" s="2">
        <f t="shared" si="33"/>
        <v>0</v>
      </c>
      <c r="Q53" s="2">
        <f t="shared" si="25"/>
        <v>0</v>
      </c>
      <c r="S53" s="14">
        <v>46</v>
      </c>
      <c r="T53" s="4">
        <f t="shared" si="23"/>
        <v>15.599999999999994</v>
      </c>
      <c r="U53" s="4">
        <f t="shared" si="26"/>
        <v>7.7999999999999972</v>
      </c>
      <c r="V53" s="4">
        <f t="shared" si="27"/>
        <v>28.599999999999991</v>
      </c>
      <c r="W53" s="2">
        <f t="shared" si="28"/>
        <v>42899.999999999985</v>
      </c>
      <c r="X53" s="6">
        <f t="shared" si="29"/>
        <v>-42899.999999999985</v>
      </c>
      <c r="Y53" s="14">
        <v>46</v>
      </c>
      <c r="Z53" s="6"/>
      <c r="AA53" s="6"/>
      <c r="AB53" s="6"/>
      <c r="AC53" s="6"/>
      <c r="AD53" s="14">
        <v>46</v>
      </c>
      <c r="AE53" s="6"/>
      <c r="AF53" s="6"/>
      <c r="AG53" s="6"/>
      <c r="AH53" s="6"/>
      <c r="AI53" s="6"/>
      <c r="AJ53" s="6"/>
    </row>
    <row r="54" spans="1:36" x14ac:dyDescent="0.2">
      <c r="A54" s="14">
        <v>47</v>
      </c>
      <c r="K54" s="14">
        <v>47</v>
      </c>
      <c r="L54" s="2">
        <f t="shared" si="24"/>
        <v>0</v>
      </c>
      <c r="M54" s="2">
        <f t="shared" si="30"/>
        <v>0</v>
      </c>
      <c r="N54" s="2">
        <f t="shared" si="31"/>
        <v>0</v>
      </c>
      <c r="O54" s="2">
        <f t="shared" si="32"/>
        <v>0</v>
      </c>
      <c r="P54" s="2">
        <f t="shared" si="33"/>
        <v>0</v>
      </c>
      <c r="Q54" s="2">
        <f t="shared" si="25"/>
        <v>0</v>
      </c>
      <c r="S54" s="14">
        <v>47</v>
      </c>
      <c r="T54" s="4">
        <f t="shared" si="23"/>
        <v>16.199999999999996</v>
      </c>
      <c r="U54" s="4">
        <f t="shared" si="26"/>
        <v>8.0999999999999979</v>
      </c>
      <c r="V54" s="4">
        <f t="shared" si="27"/>
        <v>29.699999999999992</v>
      </c>
      <c r="W54" s="2">
        <f t="shared" si="28"/>
        <v>44549.999999999985</v>
      </c>
      <c r="X54" s="6">
        <f t="shared" si="29"/>
        <v>-44549.999999999985</v>
      </c>
      <c r="Y54" s="14">
        <v>47</v>
      </c>
      <c r="Z54" s="6"/>
      <c r="AA54" s="6"/>
      <c r="AB54" s="6"/>
      <c r="AC54" s="6"/>
      <c r="AD54" s="14">
        <v>47</v>
      </c>
      <c r="AE54" s="6"/>
      <c r="AF54" s="6"/>
      <c r="AG54" s="6"/>
      <c r="AH54" s="6"/>
      <c r="AI54" s="6"/>
      <c r="AJ54" s="6"/>
    </row>
    <row r="55" spans="1:36" x14ac:dyDescent="0.2">
      <c r="A55" s="14">
        <v>48</v>
      </c>
      <c r="K55" s="14">
        <v>48</v>
      </c>
      <c r="L55" s="2">
        <f t="shared" si="24"/>
        <v>0</v>
      </c>
      <c r="M55" s="2">
        <f t="shared" si="30"/>
        <v>0</v>
      </c>
      <c r="N55" s="2">
        <f t="shared" si="31"/>
        <v>0</v>
      </c>
      <c r="O55" s="2">
        <f t="shared" si="32"/>
        <v>0</v>
      </c>
      <c r="P55" s="2">
        <f t="shared" si="33"/>
        <v>0</v>
      </c>
      <c r="Q55" s="2">
        <f t="shared" si="25"/>
        <v>0</v>
      </c>
      <c r="S55" s="14">
        <v>48</v>
      </c>
      <c r="T55" s="4">
        <f t="shared" si="23"/>
        <v>16.799999999999997</v>
      </c>
      <c r="U55" s="4">
        <f t="shared" si="26"/>
        <v>8.3999999999999986</v>
      </c>
      <c r="V55" s="4">
        <f t="shared" si="27"/>
        <v>30.799999999999994</v>
      </c>
      <c r="W55" s="2">
        <f t="shared" si="28"/>
        <v>46199.999999999993</v>
      </c>
      <c r="X55" s="6">
        <f t="shared" si="29"/>
        <v>-46199.999999999993</v>
      </c>
      <c r="Y55" s="14">
        <v>48</v>
      </c>
      <c r="Z55" s="6"/>
      <c r="AA55" s="6"/>
      <c r="AB55" s="6"/>
      <c r="AC55" s="6"/>
      <c r="AD55" s="14">
        <v>48</v>
      </c>
      <c r="AE55" s="6"/>
      <c r="AF55" s="6"/>
      <c r="AG55" s="6"/>
      <c r="AH55" s="6"/>
      <c r="AI55" s="6"/>
      <c r="AJ55" s="6"/>
    </row>
    <row r="56" spans="1:36" x14ac:dyDescent="0.2">
      <c r="A56" s="14">
        <v>49</v>
      </c>
      <c r="K56" s="14">
        <v>49</v>
      </c>
      <c r="L56" s="2">
        <f t="shared" si="24"/>
        <v>0</v>
      </c>
      <c r="M56" s="2">
        <f t="shared" si="30"/>
        <v>0</v>
      </c>
      <c r="N56" s="2">
        <f t="shared" si="31"/>
        <v>0</v>
      </c>
      <c r="O56" s="2">
        <f t="shared" si="32"/>
        <v>0</v>
      </c>
      <c r="P56" s="2">
        <f t="shared" si="33"/>
        <v>0</v>
      </c>
      <c r="Q56" s="2">
        <f t="shared" si="25"/>
        <v>0</v>
      </c>
      <c r="S56" s="14">
        <v>49</v>
      </c>
      <c r="T56" s="4">
        <f t="shared" si="23"/>
        <v>17.399999999999999</v>
      </c>
      <c r="U56" s="4">
        <f t="shared" si="26"/>
        <v>8.6999999999999993</v>
      </c>
      <c r="V56" s="4">
        <f t="shared" si="27"/>
        <v>31.899999999999995</v>
      </c>
      <c r="W56" s="2">
        <f t="shared" si="28"/>
        <v>47849.999999999993</v>
      </c>
      <c r="X56" s="6">
        <f t="shared" si="29"/>
        <v>-47849.999999999993</v>
      </c>
      <c r="Y56" s="14">
        <v>49</v>
      </c>
      <c r="Z56" s="6"/>
      <c r="AA56" s="6"/>
      <c r="AB56" s="6"/>
      <c r="AC56" s="6"/>
      <c r="AD56" s="14">
        <v>49</v>
      </c>
      <c r="AE56" s="6"/>
      <c r="AF56" s="6"/>
      <c r="AG56" s="6"/>
      <c r="AH56" s="6"/>
      <c r="AI56" s="6"/>
      <c r="AJ56" s="6"/>
    </row>
    <row r="57" spans="1:36" x14ac:dyDescent="0.2">
      <c r="A57" s="14">
        <v>50</v>
      </c>
      <c r="K57" s="14">
        <v>50</v>
      </c>
      <c r="L57" s="2">
        <f t="shared" si="24"/>
        <v>0</v>
      </c>
      <c r="M57" s="2">
        <f t="shared" si="30"/>
        <v>0</v>
      </c>
      <c r="N57" s="2">
        <f t="shared" si="31"/>
        <v>0</v>
      </c>
      <c r="O57" s="2">
        <f t="shared" si="32"/>
        <v>0</v>
      </c>
      <c r="P57" s="2">
        <f t="shared" si="33"/>
        <v>0</v>
      </c>
      <c r="Q57" s="2">
        <f t="shared" si="25"/>
        <v>0</v>
      </c>
      <c r="S57" s="14">
        <v>50</v>
      </c>
      <c r="T57" s="4">
        <f t="shared" si="23"/>
        <v>18</v>
      </c>
      <c r="U57" s="4">
        <f t="shared" si="26"/>
        <v>9</v>
      </c>
      <c r="V57" s="4">
        <f t="shared" si="27"/>
        <v>33</v>
      </c>
      <c r="W57" s="2">
        <f t="shared" si="28"/>
        <v>49500</v>
      </c>
      <c r="X57" s="6">
        <f t="shared" si="29"/>
        <v>-49500</v>
      </c>
      <c r="Y57" s="14">
        <v>50</v>
      </c>
      <c r="Z57" s="6"/>
      <c r="AA57" s="6"/>
      <c r="AB57" s="6"/>
      <c r="AC57" s="6"/>
      <c r="AD57" s="14">
        <v>50</v>
      </c>
      <c r="AE57" s="6"/>
      <c r="AF57" s="6"/>
      <c r="AG57" s="6"/>
      <c r="AH57" s="6"/>
      <c r="AI57" s="6"/>
      <c r="AJ57" s="6"/>
    </row>
    <row r="58" spans="1:36" x14ac:dyDescent="0.2">
      <c r="A58" s="14">
        <v>51</v>
      </c>
      <c r="K58" s="14">
        <v>51</v>
      </c>
      <c r="M58" s="2">
        <f t="shared" si="30"/>
        <v>0</v>
      </c>
      <c r="N58" s="2">
        <f t="shared" si="31"/>
        <v>0</v>
      </c>
      <c r="O58" s="2">
        <f t="shared" si="32"/>
        <v>0</v>
      </c>
      <c r="P58" s="2">
        <f t="shared" si="33"/>
        <v>0</v>
      </c>
      <c r="Q58" s="2">
        <f t="shared" si="25"/>
        <v>0</v>
      </c>
      <c r="S58" s="14">
        <v>51</v>
      </c>
      <c r="T58" s="4">
        <f t="shared" si="23"/>
        <v>18.600000000000001</v>
      </c>
      <c r="U58" s="4">
        <f t="shared" si="26"/>
        <v>9.3000000000000007</v>
      </c>
      <c r="V58" s="4">
        <f t="shared" si="27"/>
        <v>34.1</v>
      </c>
      <c r="W58" s="2">
        <f t="shared" si="28"/>
        <v>51150</v>
      </c>
      <c r="X58" s="6">
        <f t="shared" si="29"/>
        <v>-51150</v>
      </c>
      <c r="Y58" s="14">
        <v>51</v>
      </c>
      <c r="Z58" s="6"/>
      <c r="AA58" s="6"/>
      <c r="AB58" s="6"/>
      <c r="AC58" s="6"/>
      <c r="AD58" s="14">
        <v>51</v>
      </c>
      <c r="AE58" s="6"/>
      <c r="AF58" s="6"/>
      <c r="AG58" s="6"/>
      <c r="AH58" s="6"/>
      <c r="AI58" s="6"/>
      <c r="AJ58" s="6"/>
    </row>
    <row r="59" spans="1:36" x14ac:dyDescent="0.2">
      <c r="A59" s="14">
        <v>52</v>
      </c>
      <c r="K59" s="14">
        <v>52</v>
      </c>
      <c r="M59" s="2">
        <f t="shared" si="30"/>
        <v>0</v>
      </c>
      <c r="N59" s="2">
        <f t="shared" si="31"/>
        <v>0</v>
      </c>
      <c r="O59" s="2">
        <f t="shared" si="32"/>
        <v>0</v>
      </c>
      <c r="P59" s="2">
        <f t="shared" si="33"/>
        <v>0</v>
      </c>
      <c r="Q59" s="2">
        <f t="shared" si="25"/>
        <v>0</v>
      </c>
      <c r="S59" s="14">
        <v>52</v>
      </c>
      <c r="T59" s="4">
        <f t="shared" si="23"/>
        <v>19.200000000000003</v>
      </c>
      <c r="U59" s="4">
        <f t="shared" si="26"/>
        <v>9.6000000000000014</v>
      </c>
      <c r="V59" s="4">
        <f t="shared" si="27"/>
        <v>35.20000000000001</v>
      </c>
      <c r="W59" s="2">
        <f t="shared" si="28"/>
        <v>52800.000000000015</v>
      </c>
      <c r="X59" s="6">
        <f t="shared" si="29"/>
        <v>-52800.000000000015</v>
      </c>
      <c r="Y59" s="14">
        <v>52</v>
      </c>
      <c r="Z59" s="6"/>
      <c r="AA59" s="6"/>
      <c r="AB59" s="6"/>
      <c r="AC59" s="6"/>
      <c r="AD59" s="14">
        <v>52</v>
      </c>
      <c r="AE59" s="6"/>
      <c r="AF59" s="6"/>
      <c r="AG59" s="6"/>
      <c r="AH59" s="6"/>
      <c r="AI59" s="6"/>
      <c r="AJ59" s="6"/>
    </row>
    <row r="60" spans="1:36" x14ac:dyDescent="0.2">
      <c r="A60" s="14">
        <v>53</v>
      </c>
      <c r="K60" s="14">
        <v>53</v>
      </c>
      <c r="M60" s="2">
        <f t="shared" si="30"/>
        <v>0</v>
      </c>
      <c r="N60" s="2">
        <f t="shared" si="31"/>
        <v>0</v>
      </c>
      <c r="O60" s="2">
        <f t="shared" si="32"/>
        <v>0</v>
      </c>
      <c r="P60" s="2">
        <f t="shared" si="33"/>
        <v>0</v>
      </c>
      <c r="Q60" s="2">
        <f t="shared" si="25"/>
        <v>0</v>
      </c>
      <c r="S60" s="14">
        <v>53</v>
      </c>
      <c r="T60" s="4">
        <f t="shared" si="23"/>
        <v>19.800000000000004</v>
      </c>
      <c r="U60" s="4">
        <f t="shared" si="26"/>
        <v>9.9000000000000021</v>
      </c>
      <c r="V60" s="4">
        <f t="shared" si="27"/>
        <v>36.300000000000004</v>
      </c>
      <c r="W60" s="2">
        <f t="shared" si="28"/>
        <v>54450.000000000007</v>
      </c>
      <c r="X60" s="6">
        <f t="shared" si="29"/>
        <v>-54450.000000000007</v>
      </c>
      <c r="Y60" s="14">
        <v>53</v>
      </c>
      <c r="Z60" s="6"/>
      <c r="AA60" s="6"/>
      <c r="AB60" s="6"/>
      <c r="AC60" s="6"/>
      <c r="AD60" s="14">
        <v>53</v>
      </c>
      <c r="AE60" s="6"/>
      <c r="AF60" s="6"/>
      <c r="AG60" s="6"/>
      <c r="AH60" s="6"/>
      <c r="AI60" s="6"/>
      <c r="AJ60" s="6"/>
    </row>
    <row r="61" spans="1:36" x14ac:dyDescent="0.2">
      <c r="A61" s="14">
        <v>54</v>
      </c>
      <c r="K61" s="14">
        <v>54</v>
      </c>
      <c r="M61" s="2">
        <f t="shared" si="30"/>
        <v>0</v>
      </c>
      <c r="N61" s="2">
        <f t="shared" si="31"/>
        <v>0</v>
      </c>
      <c r="O61" s="2">
        <f t="shared" si="32"/>
        <v>0</v>
      </c>
      <c r="P61" s="2">
        <f t="shared" si="33"/>
        <v>0</v>
      </c>
      <c r="Q61" s="2">
        <f t="shared" si="25"/>
        <v>0</v>
      </c>
      <c r="S61" s="14">
        <v>54</v>
      </c>
      <c r="T61" s="4">
        <f t="shared" si="23"/>
        <v>20.400000000000006</v>
      </c>
      <c r="U61" s="4">
        <f t="shared" si="26"/>
        <v>10.200000000000003</v>
      </c>
      <c r="V61" s="4">
        <f t="shared" si="27"/>
        <v>37.400000000000013</v>
      </c>
      <c r="W61" s="2">
        <f t="shared" si="28"/>
        <v>56100.000000000022</v>
      </c>
      <c r="X61" s="6">
        <f t="shared" si="29"/>
        <v>-56100.000000000022</v>
      </c>
      <c r="Y61" s="14">
        <v>54</v>
      </c>
      <c r="Z61" s="6"/>
      <c r="AA61" s="6"/>
      <c r="AB61" s="6"/>
      <c r="AC61" s="6"/>
      <c r="AD61" s="14">
        <v>54</v>
      </c>
      <c r="AE61" s="6"/>
      <c r="AF61" s="6"/>
      <c r="AG61" s="6"/>
      <c r="AH61" s="6"/>
      <c r="AI61" s="6"/>
      <c r="AJ61" s="6"/>
    </row>
    <row r="62" spans="1:36" x14ac:dyDescent="0.2">
      <c r="A62" s="14">
        <v>55</v>
      </c>
      <c r="K62" s="14">
        <v>55</v>
      </c>
      <c r="M62" s="2">
        <f t="shared" si="30"/>
        <v>0</v>
      </c>
      <c r="N62" s="2">
        <f t="shared" si="31"/>
        <v>0</v>
      </c>
      <c r="O62" s="2">
        <f t="shared" si="32"/>
        <v>0</v>
      </c>
      <c r="P62" s="2">
        <f t="shared" si="33"/>
        <v>0</v>
      </c>
      <c r="Q62" s="2">
        <f t="shared" si="25"/>
        <v>0</v>
      </c>
      <c r="S62" s="14">
        <v>55</v>
      </c>
      <c r="T62" s="4">
        <f t="shared" si="23"/>
        <v>21.000000000000007</v>
      </c>
      <c r="U62" s="4">
        <f t="shared" si="26"/>
        <v>10.500000000000004</v>
      </c>
      <c r="V62" s="4">
        <f t="shared" si="27"/>
        <v>38.500000000000014</v>
      </c>
      <c r="W62" s="2">
        <f t="shared" si="28"/>
        <v>57750.000000000022</v>
      </c>
      <c r="X62" s="6">
        <f t="shared" si="29"/>
        <v>-57750.000000000022</v>
      </c>
      <c r="Y62" s="14">
        <v>55</v>
      </c>
      <c r="Z62" s="6"/>
      <c r="AA62" s="6"/>
      <c r="AB62" s="6"/>
      <c r="AC62" s="6"/>
      <c r="AD62" s="14">
        <v>55</v>
      </c>
      <c r="AE62" s="6"/>
      <c r="AF62" s="6"/>
      <c r="AG62" s="6"/>
      <c r="AH62" s="6"/>
      <c r="AI62" s="6"/>
      <c r="AJ62" s="6"/>
    </row>
    <row r="63" spans="1:36" x14ac:dyDescent="0.2">
      <c r="Z63" s="6"/>
      <c r="AA63" s="6"/>
      <c r="AB63" s="6"/>
      <c r="AC63" s="6"/>
      <c r="AE63" s="6"/>
      <c r="AF63" s="6"/>
      <c r="AG63" s="6"/>
      <c r="AH63" s="6"/>
      <c r="AI63" s="6"/>
    </row>
    <row r="64" spans="1:36" x14ac:dyDescent="0.2">
      <c r="Z64" s="6"/>
      <c r="AA64" s="6"/>
      <c r="AB64" s="6"/>
      <c r="AC64" s="6"/>
      <c r="AE64" s="6"/>
      <c r="AF64" s="6"/>
      <c r="AG64" s="6"/>
      <c r="AH64" s="6"/>
      <c r="AI64" s="6"/>
    </row>
    <row r="65" spans="26:35" x14ac:dyDescent="0.2">
      <c r="Z65" s="6"/>
      <c r="AA65" s="6"/>
      <c r="AB65" s="6"/>
      <c r="AC65" s="6"/>
      <c r="AE65" s="6"/>
      <c r="AF65" s="6"/>
      <c r="AG65" s="6"/>
      <c r="AH65" s="6"/>
      <c r="AI65" s="6"/>
    </row>
    <row r="66" spans="26:35" x14ac:dyDescent="0.2">
      <c r="Z66" s="6"/>
      <c r="AA66" s="6"/>
      <c r="AB66" s="6"/>
      <c r="AC66" s="6"/>
      <c r="AE66" s="6"/>
      <c r="AF66" s="6"/>
      <c r="AG66" s="6"/>
      <c r="AH66" s="6"/>
      <c r="AI66" s="6"/>
    </row>
    <row r="67" spans="26:35" x14ac:dyDescent="0.2">
      <c r="Z67" s="6"/>
      <c r="AA67" s="6"/>
      <c r="AB67" s="6"/>
      <c r="AC67" s="6"/>
      <c r="AE67" s="6"/>
      <c r="AF67" s="6"/>
      <c r="AG67" s="6"/>
      <c r="AH67" s="6"/>
      <c r="AI67" s="6"/>
    </row>
    <row r="68" spans="26:35" x14ac:dyDescent="0.2">
      <c r="Z68" s="6"/>
      <c r="AA68" s="6"/>
      <c r="AB68" s="6"/>
      <c r="AC68" s="6"/>
      <c r="AE68" s="6"/>
      <c r="AF68" s="6"/>
      <c r="AG68" s="6"/>
      <c r="AH68" s="6"/>
      <c r="AI68" s="6"/>
    </row>
    <row r="69" spans="26:35" x14ac:dyDescent="0.2">
      <c r="Z69" s="6"/>
      <c r="AA69" s="6"/>
      <c r="AB69" s="6"/>
      <c r="AC69" s="6"/>
      <c r="AE69" s="6"/>
      <c r="AF69" s="6"/>
      <c r="AG69" s="6"/>
      <c r="AH69" s="6"/>
      <c r="AI69" s="6"/>
    </row>
    <row r="70" spans="26:35" x14ac:dyDescent="0.2">
      <c r="Z70" s="6"/>
      <c r="AA70" s="6"/>
      <c r="AB70" s="6"/>
      <c r="AC70" s="6"/>
      <c r="AE70" s="6"/>
      <c r="AF70" s="6"/>
      <c r="AG70" s="6"/>
      <c r="AH70" s="6"/>
      <c r="AI70" s="6"/>
    </row>
    <row r="71" spans="26:35" x14ac:dyDescent="0.2">
      <c r="Z71" s="6"/>
      <c r="AA71" s="6"/>
      <c r="AB71" s="6"/>
      <c r="AC71" s="6"/>
      <c r="AE71" s="6"/>
      <c r="AF71" s="6"/>
      <c r="AG71" s="6"/>
      <c r="AH71" s="6"/>
      <c r="AI71" s="6"/>
    </row>
    <row r="72" spans="26:35" x14ac:dyDescent="0.2">
      <c r="Z72" s="6"/>
      <c r="AA72" s="6"/>
      <c r="AB72" s="6"/>
      <c r="AC72" s="6"/>
      <c r="AE72" s="6"/>
      <c r="AF72" s="6"/>
      <c r="AG72" s="6"/>
      <c r="AH72" s="6"/>
      <c r="AI72" s="6"/>
    </row>
    <row r="73" spans="26:35" x14ac:dyDescent="0.2">
      <c r="Z73" s="6"/>
      <c r="AA73" s="6"/>
      <c r="AB73" s="6"/>
      <c r="AC73" s="6"/>
      <c r="AE73" s="6"/>
      <c r="AF73" s="6"/>
      <c r="AG73" s="6"/>
      <c r="AH73" s="6"/>
      <c r="AI73" s="6"/>
    </row>
    <row r="74" spans="26:35" x14ac:dyDescent="0.2">
      <c r="Z74" s="6"/>
      <c r="AA74" s="6"/>
      <c r="AB74" s="6"/>
      <c r="AC74" s="6"/>
      <c r="AE74" s="6"/>
      <c r="AF74" s="6"/>
      <c r="AG74" s="6"/>
      <c r="AH74" s="6"/>
      <c r="AI74" s="6"/>
    </row>
    <row r="75" spans="26:35" x14ac:dyDescent="0.2">
      <c r="Z75" s="6"/>
      <c r="AA75" s="6"/>
      <c r="AB75" s="6"/>
      <c r="AC75" s="6"/>
      <c r="AE75" s="6"/>
      <c r="AF75" s="6"/>
      <c r="AG75" s="6"/>
      <c r="AH75" s="6"/>
      <c r="AI75" s="6"/>
    </row>
    <row r="76" spans="26:35" x14ac:dyDescent="0.2">
      <c r="Z76" s="6"/>
      <c r="AA76" s="6"/>
      <c r="AB76" s="6"/>
      <c r="AC76" s="6"/>
      <c r="AE76" s="6"/>
      <c r="AF76" s="6"/>
      <c r="AG76" s="6"/>
      <c r="AH76" s="6"/>
      <c r="AI76" s="6"/>
    </row>
    <row r="77" spans="26:35" x14ac:dyDescent="0.2">
      <c r="Z77" s="6"/>
      <c r="AA77" s="6"/>
      <c r="AB77" s="6"/>
      <c r="AC77" s="6"/>
      <c r="AE77" s="6"/>
      <c r="AF77" s="6"/>
      <c r="AG77" s="6"/>
      <c r="AH77" s="6"/>
      <c r="AI77" s="6"/>
    </row>
    <row r="78" spans="26:35" x14ac:dyDescent="0.2">
      <c r="Z78" s="6"/>
      <c r="AA78" s="6"/>
      <c r="AB78" s="6"/>
      <c r="AC78" s="6"/>
      <c r="AE78" s="6"/>
      <c r="AF78" s="6"/>
      <c r="AG78" s="6"/>
      <c r="AH78" s="6"/>
      <c r="AI78" s="6"/>
    </row>
    <row r="79" spans="26:35" x14ac:dyDescent="0.2">
      <c r="Z79" s="6"/>
      <c r="AA79" s="6"/>
      <c r="AB79" s="6"/>
      <c r="AC79" s="6"/>
      <c r="AE79" s="6"/>
      <c r="AF79" s="6"/>
      <c r="AG79" s="6"/>
      <c r="AH79" s="6"/>
      <c r="AI79" s="6"/>
    </row>
    <row r="80" spans="26:35" x14ac:dyDescent="0.2">
      <c r="Z80" s="6"/>
      <c r="AA80" s="6"/>
      <c r="AB80" s="6"/>
      <c r="AC80" s="6"/>
      <c r="AE80" s="6"/>
      <c r="AF80" s="6"/>
      <c r="AG80" s="6"/>
      <c r="AH80" s="6"/>
      <c r="AI80" s="6"/>
    </row>
    <row r="81" spans="26:35" x14ac:dyDescent="0.2">
      <c r="Z81" s="6"/>
      <c r="AA81" s="6"/>
      <c r="AB81" s="6"/>
      <c r="AC81" s="6"/>
      <c r="AE81" s="6"/>
      <c r="AF81" s="6"/>
      <c r="AG81" s="6"/>
      <c r="AH81" s="6"/>
      <c r="AI81" s="6"/>
    </row>
    <row r="82" spans="26:35" x14ac:dyDescent="0.2">
      <c r="Z82" s="6"/>
      <c r="AA82" s="6"/>
      <c r="AB82" s="6"/>
      <c r="AC82" s="6"/>
      <c r="AE82" s="6"/>
      <c r="AF82" s="6"/>
      <c r="AG82" s="6"/>
      <c r="AH82" s="6"/>
      <c r="AI82" s="6"/>
    </row>
    <row r="83" spans="26:35" x14ac:dyDescent="0.2">
      <c r="Z83" s="6"/>
      <c r="AA83" s="6"/>
      <c r="AB83" s="6"/>
      <c r="AC83" s="6"/>
      <c r="AE83" s="6"/>
      <c r="AF83" s="6"/>
      <c r="AG83" s="6"/>
      <c r="AH83" s="6"/>
      <c r="AI83" s="6"/>
    </row>
    <row r="84" spans="26:35" x14ac:dyDescent="0.2">
      <c r="Z84" s="6"/>
      <c r="AA84" s="6"/>
      <c r="AB84" s="6"/>
      <c r="AC84" s="6"/>
      <c r="AE84" s="6"/>
      <c r="AF84" s="6"/>
      <c r="AG84" s="6"/>
      <c r="AH84" s="6"/>
      <c r="AI84" s="6"/>
    </row>
    <row r="85" spans="26:35" x14ac:dyDescent="0.2">
      <c r="Z85" s="6"/>
      <c r="AA85" s="6"/>
      <c r="AB85" s="6"/>
      <c r="AC85" s="6"/>
      <c r="AE85" s="6"/>
      <c r="AF85" s="6"/>
      <c r="AG85" s="6"/>
      <c r="AH85" s="6"/>
      <c r="AI85" s="6"/>
    </row>
    <row r="86" spans="26:35" x14ac:dyDescent="0.2">
      <c r="Z86" s="6"/>
      <c r="AA86" s="6"/>
      <c r="AB86" s="6"/>
      <c r="AC86" s="6"/>
      <c r="AE86" s="6"/>
      <c r="AF86" s="6"/>
      <c r="AG86" s="6"/>
      <c r="AH86" s="6"/>
      <c r="AI86" s="6"/>
    </row>
    <row r="87" spans="26:35" x14ac:dyDescent="0.2">
      <c r="Z87" s="6"/>
      <c r="AA87" s="6"/>
      <c r="AB87" s="6"/>
      <c r="AC87" s="6"/>
      <c r="AE87" s="6"/>
      <c r="AF87" s="6"/>
      <c r="AG87" s="6"/>
      <c r="AH87" s="6"/>
      <c r="AI87" s="6"/>
    </row>
    <row r="88" spans="26:35" x14ac:dyDescent="0.2">
      <c r="Z88" s="6"/>
      <c r="AA88" s="6"/>
      <c r="AB88" s="6"/>
      <c r="AC88" s="6"/>
      <c r="AE88" s="6"/>
      <c r="AF88" s="6"/>
      <c r="AG88" s="6"/>
      <c r="AH88" s="6"/>
      <c r="AI88" s="6"/>
    </row>
    <row r="89" spans="26:35" x14ac:dyDescent="0.2">
      <c r="Z89" s="6"/>
      <c r="AA89" s="6"/>
      <c r="AB89" s="6"/>
      <c r="AC89" s="6"/>
      <c r="AE89" s="6"/>
      <c r="AF89" s="6"/>
      <c r="AG89" s="6"/>
      <c r="AH89" s="6"/>
      <c r="AI89" s="6"/>
    </row>
    <row r="90" spans="26:35" x14ac:dyDescent="0.2">
      <c r="Z90" s="6"/>
      <c r="AA90" s="6"/>
      <c r="AB90" s="6"/>
      <c r="AC90" s="6"/>
      <c r="AE90" s="6"/>
      <c r="AF90" s="6"/>
      <c r="AG90" s="6"/>
      <c r="AH90" s="6"/>
      <c r="AI90" s="6"/>
    </row>
    <row r="91" spans="26:35" x14ac:dyDescent="0.2">
      <c r="Z91" s="6"/>
      <c r="AA91" s="6"/>
      <c r="AB91" s="6"/>
      <c r="AC91" s="6"/>
      <c r="AE91" s="6"/>
      <c r="AF91" s="6"/>
      <c r="AG91" s="6"/>
      <c r="AH91" s="6"/>
      <c r="AI91" s="6"/>
    </row>
    <row r="92" spans="26:35" x14ac:dyDescent="0.2">
      <c r="Z92" s="6"/>
      <c r="AA92" s="6"/>
      <c r="AB92" s="6"/>
      <c r="AC92" s="6"/>
      <c r="AE92" s="6"/>
      <c r="AF92" s="6"/>
      <c r="AG92" s="6"/>
      <c r="AH92" s="6"/>
      <c r="AI92" s="6"/>
    </row>
    <row r="93" spans="26:35" x14ac:dyDescent="0.2">
      <c r="Z93" s="6"/>
      <c r="AA93" s="6"/>
      <c r="AB93" s="6"/>
      <c r="AC93" s="6"/>
      <c r="AE93" s="6"/>
      <c r="AF93" s="6"/>
      <c r="AG93" s="6"/>
      <c r="AH93" s="6"/>
      <c r="AI93" s="6"/>
    </row>
    <row r="94" spans="26:35" x14ac:dyDescent="0.2">
      <c r="Z94" s="6"/>
      <c r="AA94" s="6"/>
      <c r="AB94" s="6"/>
      <c r="AC94" s="6"/>
      <c r="AE94" s="6"/>
      <c r="AF94" s="6"/>
      <c r="AG94" s="6"/>
      <c r="AH94" s="6"/>
      <c r="AI94" s="6"/>
    </row>
    <row r="95" spans="26:35" x14ac:dyDescent="0.2">
      <c r="Z95" s="6"/>
      <c r="AA95" s="6"/>
      <c r="AB95" s="6"/>
      <c r="AC95" s="6"/>
      <c r="AE95" s="6"/>
      <c r="AF95" s="6"/>
      <c r="AG95" s="6"/>
      <c r="AH95" s="6"/>
      <c r="AI95" s="6"/>
    </row>
    <row r="96" spans="26:35" x14ac:dyDescent="0.2">
      <c r="Z96" s="6"/>
      <c r="AA96" s="6"/>
      <c r="AB96" s="6"/>
      <c r="AC96" s="6"/>
      <c r="AE96" s="6"/>
      <c r="AF96" s="6"/>
      <c r="AG96" s="6"/>
      <c r="AH96" s="6"/>
      <c r="AI96" s="6"/>
    </row>
    <row r="97" spans="26:35" x14ac:dyDescent="0.2">
      <c r="Z97" s="6"/>
      <c r="AA97" s="6"/>
      <c r="AB97" s="6"/>
      <c r="AC97" s="6"/>
      <c r="AE97" s="6"/>
      <c r="AF97" s="6"/>
      <c r="AG97" s="6"/>
      <c r="AH97" s="6"/>
      <c r="AI97" s="6"/>
    </row>
    <row r="98" spans="26:35" x14ac:dyDescent="0.2">
      <c r="Z98" s="6"/>
      <c r="AA98" s="6"/>
      <c r="AB98" s="6"/>
      <c r="AC98" s="6"/>
      <c r="AE98" s="6"/>
      <c r="AF98" s="6"/>
      <c r="AG98" s="6"/>
      <c r="AH98" s="6"/>
      <c r="AI98" s="6"/>
    </row>
    <row r="99" spans="26:35" x14ac:dyDescent="0.2">
      <c r="Z99" s="6"/>
      <c r="AA99" s="6"/>
      <c r="AB99" s="6"/>
      <c r="AC99" s="6"/>
      <c r="AE99" s="6"/>
      <c r="AF99" s="6"/>
      <c r="AG99" s="6"/>
      <c r="AH99" s="6"/>
      <c r="AI99" s="6"/>
    </row>
    <row r="100" spans="26:35" x14ac:dyDescent="0.2">
      <c r="Z100" s="6"/>
      <c r="AA100" s="6"/>
      <c r="AB100" s="6"/>
      <c r="AC100" s="6"/>
      <c r="AE100" s="6"/>
      <c r="AF100" s="6"/>
      <c r="AG100" s="6"/>
      <c r="AH100" s="6"/>
      <c r="AI100" s="6"/>
    </row>
    <row r="101" spans="26:35" x14ac:dyDescent="0.2">
      <c r="Z101" s="6"/>
      <c r="AA101" s="6"/>
      <c r="AB101" s="6"/>
      <c r="AC101" s="6"/>
      <c r="AE101" s="6"/>
      <c r="AF101" s="6"/>
      <c r="AG101" s="6"/>
      <c r="AH101" s="6"/>
      <c r="AI101" s="6"/>
    </row>
    <row r="102" spans="26:35" x14ac:dyDescent="0.2">
      <c r="Z102" s="6"/>
      <c r="AA102" s="6"/>
      <c r="AB102" s="6"/>
      <c r="AC102" s="6"/>
      <c r="AE102" s="6"/>
      <c r="AF102" s="6"/>
      <c r="AG102" s="6"/>
      <c r="AH102" s="6"/>
      <c r="AI102" s="6"/>
    </row>
    <row r="103" spans="26:35" x14ac:dyDescent="0.2">
      <c r="Z103" s="6"/>
      <c r="AA103" s="6"/>
      <c r="AB103" s="6"/>
      <c r="AC103" s="6"/>
      <c r="AE103" s="6"/>
      <c r="AF103" s="6"/>
      <c r="AG103" s="6"/>
      <c r="AH103" s="6"/>
      <c r="AI103" s="6"/>
    </row>
    <row r="104" spans="26:35" x14ac:dyDescent="0.2">
      <c r="Z104" s="6"/>
      <c r="AA104" s="6"/>
      <c r="AB104" s="6"/>
      <c r="AC104" s="6"/>
      <c r="AE104" s="6"/>
      <c r="AF104" s="6"/>
      <c r="AG104" s="6"/>
      <c r="AH104" s="6"/>
      <c r="AI104" s="6"/>
    </row>
    <row r="105" spans="26:35" x14ac:dyDescent="0.2">
      <c r="Z105" s="6"/>
      <c r="AA105" s="6"/>
      <c r="AB105" s="6"/>
      <c r="AC105" s="6"/>
      <c r="AE105" s="6"/>
      <c r="AF105" s="6"/>
      <c r="AG105" s="6"/>
      <c r="AH105" s="6"/>
      <c r="AI105" s="6"/>
    </row>
  </sheetData>
  <mergeCells count="6">
    <mergeCell ref="AK5:AL5"/>
    <mergeCell ref="Z5:AA5"/>
    <mergeCell ref="AB5:AC5"/>
    <mergeCell ref="I5:J5"/>
    <mergeCell ref="AI5:AJ5"/>
    <mergeCell ref="AE5:AH5"/>
  </mergeCells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>CATIE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Win10 1909</cp:lastModifiedBy>
  <dcterms:created xsi:type="dcterms:W3CDTF">2005-05-19T16:21:50Z</dcterms:created>
  <dcterms:modified xsi:type="dcterms:W3CDTF">2023-10-04T22:47:34Z</dcterms:modified>
</cp:coreProperties>
</file>